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60" windowHeight="7650" activeTab="0"/>
  </bookViews>
  <sheets>
    <sheet name="Prezentace (2)" sheetId="1" r:id="rId1"/>
    <sheet name="Výsledky" sheetId="2" r:id="rId2"/>
    <sheet name="1" sheetId="3" r:id="rId3"/>
    <sheet name="2" sheetId="4" r:id="rId4"/>
    <sheet name="3" sheetId="5" r:id="rId5"/>
    <sheet name="4" sheetId="6" r:id="rId6"/>
    <sheet name="5" sheetId="7" r:id="rId7"/>
    <sheet name="Skoršík" sheetId="8" state="hidden" r:id="rId8"/>
  </sheets>
  <definedNames/>
  <calcPr fullCalcOnLoad="1"/>
</workbook>
</file>

<file path=xl/sharedStrings.xml><?xml version="1.0" encoding="utf-8"?>
<sst xmlns="http://schemas.openxmlformats.org/spreadsheetml/2006/main" count="288" uniqueCount="90">
  <si>
    <t>Pořadí</t>
  </si>
  <si>
    <t>číslo</t>
  </si>
  <si>
    <t>Příjmení</t>
  </si>
  <si>
    <t>Jméno</t>
  </si>
  <si>
    <t>Klub (organizace)</t>
  </si>
  <si>
    <t>Disc.</t>
  </si>
  <si>
    <t>Výsledková listina</t>
  </si>
  <si>
    <t>Start.</t>
  </si>
  <si>
    <t>Čas vyvěšení:</t>
  </si>
  <si>
    <t>Josef</t>
  </si>
  <si>
    <t>Ladislav</t>
  </si>
  <si>
    <t>Karel</t>
  </si>
  <si>
    <t>Petr</t>
  </si>
  <si>
    <t>Součet</t>
  </si>
  <si>
    <t>Rány</t>
  </si>
  <si>
    <t>KVZ Vltava Týn n/V</t>
  </si>
  <si>
    <t>Čas</t>
  </si>
  <si>
    <t>Výsledek</t>
  </si>
  <si>
    <t xml:space="preserve">Disciplina 5       </t>
  </si>
  <si>
    <t>čas</t>
  </si>
  <si>
    <t xml:space="preserve">Disciplina 2 (Mířená na rychlost)       </t>
  </si>
  <si>
    <t>K</t>
  </si>
  <si>
    <t>David</t>
  </si>
  <si>
    <t>VT</t>
  </si>
  <si>
    <t>Rendl</t>
  </si>
  <si>
    <t>Zbraň</t>
  </si>
  <si>
    <t>P</t>
  </si>
  <si>
    <t>Milan</t>
  </si>
  <si>
    <t>A</t>
  </si>
  <si>
    <t>B</t>
  </si>
  <si>
    <t>C</t>
  </si>
  <si>
    <t>Michal</t>
  </si>
  <si>
    <t>Martin</t>
  </si>
  <si>
    <t>Marek</t>
  </si>
  <si>
    <t>Jaroslav</t>
  </si>
  <si>
    <t>Vítovec</t>
  </si>
  <si>
    <t>Miloslav</t>
  </si>
  <si>
    <t>Jakub</t>
  </si>
  <si>
    <t>Tomáš</t>
  </si>
  <si>
    <r>
      <t xml:space="preserve">Terč </t>
    </r>
    <r>
      <rPr>
        <b/>
        <sz val="10"/>
        <rFont val="Arial CE"/>
        <family val="0"/>
      </rPr>
      <t>77/P</t>
    </r>
    <r>
      <rPr>
        <sz val="10"/>
        <rFont val="Arial CE"/>
        <family val="0"/>
      </rPr>
      <t xml:space="preserve"> -</t>
    </r>
    <r>
      <rPr>
        <b/>
        <sz val="10"/>
        <rFont val="Arial CE"/>
        <family val="0"/>
      </rPr>
      <t xml:space="preserve"> 5</t>
    </r>
    <r>
      <rPr>
        <sz val="10"/>
        <rFont val="Arial CE"/>
        <family val="0"/>
      </rPr>
      <t>(2min)+</t>
    </r>
    <r>
      <rPr>
        <b/>
        <sz val="10"/>
        <rFont val="Arial CE"/>
        <family val="0"/>
      </rPr>
      <t>15</t>
    </r>
    <r>
      <rPr>
        <sz val="10"/>
        <rFont val="Arial CE"/>
        <family val="0"/>
      </rPr>
      <t>(6min)</t>
    </r>
  </si>
  <si>
    <t>M-137</t>
  </si>
  <si>
    <t>I-131</t>
  </si>
  <si>
    <t>II-125</t>
  </si>
  <si>
    <t>III-116</t>
  </si>
  <si>
    <t>Disciplina 1 (Mířená)       VPs6, VRs6</t>
  </si>
  <si>
    <t xml:space="preserve">Disciplina 3 (Volná úloha)       </t>
  </si>
  <si>
    <t>Celkem</t>
  </si>
  <si>
    <t xml:space="preserve">Disciplina 4 (Štafeta)       </t>
  </si>
  <si>
    <t xml:space="preserve">Hlavní rozhodčí: </t>
  </si>
  <si>
    <t xml:space="preserve">Ředitel závodu:  </t>
  </si>
  <si>
    <t>Ladislav Žemlička 2-140</t>
  </si>
  <si>
    <t>Petr Kališ 2-235</t>
  </si>
  <si>
    <t>Kališ</t>
  </si>
  <si>
    <t>Kejř</t>
  </si>
  <si>
    <t>SČS-D2 (A-11, B-10, C-9, D-8), 1x Popper, (6 ran - 1xželezo,5xpapír)</t>
  </si>
  <si>
    <t>VP(R)s</t>
  </si>
  <si>
    <t>Beneš</t>
  </si>
  <si>
    <t>Samek</t>
  </si>
  <si>
    <t>Žurovec</t>
  </si>
  <si>
    <t>SČS-D2 (A-11, B-10, C-9, D-8), 6x Popper, (celkem 12 ran 6xpapír, 6xželezo - střídavě)</t>
  </si>
  <si>
    <t>SČS-D2 (A-11, B-10, C-9, D-8) - (10 ran - čas)</t>
  </si>
  <si>
    <t>R =</t>
  </si>
  <si>
    <t>C- 9</t>
  </si>
  <si>
    <t>A- 11</t>
  </si>
  <si>
    <t>B- 10</t>
  </si>
  <si>
    <t>D- 8</t>
  </si>
  <si>
    <t>Hrubý</t>
  </si>
  <si>
    <t>St. č.</t>
  </si>
  <si>
    <t>1. čas</t>
  </si>
  <si>
    <t>2. čas</t>
  </si>
  <si>
    <t>střelecké soutěže k. č. 0827</t>
  </si>
  <si>
    <t xml:space="preserve"> KVZ "Vltava" Týn nad Vltavou</t>
  </si>
  <si>
    <r>
      <t>"VÁNOČNÍ KAPR" -</t>
    </r>
    <r>
      <rPr>
        <b/>
        <sz val="12"/>
        <color indexed="53"/>
        <rFont val="Algerian"/>
        <family val="5"/>
      </rPr>
      <t xml:space="preserve"> klubový závod</t>
    </r>
  </si>
  <si>
    <t>Datum:
11. 12. 2021
Semenec,
Týn nad Vltavou</t>
  </si>
  <si>
    <t>Pistole (60 - čas)</t>
  </si>
  <si>
    <t>Kadlec</t>
  </si>
  <si>
    <t>Strnad st.</t>
  </si>
  <si>
    <t>Strnad ml.</t>
  </si>
  <si>
    <t>Petrů</t>
  </si>
  <si>
    <t>R</t>
  </si>
  <si>
    <t>Šíma</t>
  </si>
  <si>
    <t>Richard</t>
  </si>
  <si>
    <t>Žemlička C</t>
  </si>
  <si>
    <t>Žemlička S</t>
  </si>
  <si>
    <t>Klimeš</t>
  </si>
  <si>
    <t>Pavel</t>
  </si>
  <si>
    <t>Vítovec A</t>
  </si>
  <si>
    <t>Vítovec S</t>
  </si>
  <si>
    <t>PISTOLE</t>
  </si>
  <si>
    <t>REVOLVER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</si>
</sst>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E+00"/>
    <numFmt numFmtId="167" formatCode="000\ 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"/>
    <numFmt numFmtId="172" formatCode="[$-405]d\.\ mmmm\ yyyy"/>
    <numFmt numFmtId="173" formatCode="h:mm;@"/>
    <numFmt numFmtId="174" formatCode="[$¥€-2]\ #\ ##,000_);[Red]\([$€-2]\ #\ ##,000\)"/>
    <numFmt numFmtId="175" formatCode="[$-F400]h:mm:ss\ AM/PM"/>
    <numFmt numFmtId="176" formatCode="d/m/yy\ h:mm"/>
    <numFmt numFmtId="177" formatCode="hh:mm"/>
    <numFmt numFmtId="178" formatCode="[$-405]dddd\ d\.\ mmmm\ yyyy"/>
    <numFmt numFmtId="179" formatCode="0.000"/>
  </numFmts>
  <fonts count="50">
    <font>
      <sz val="10"/>
      <name val="Arial CE"/>
      <family val="0"/>
    </font>
    <font>
      <b/>
      <sz val="10"/>
      <name val="Arial CE"/>
      <family val="2"/>
    </font>
    <font>
      <sz val="16"/>
      <name val="Times New Roman"/>
      <family val="1"/>
    </font>
    <font>
      <b/>
      <sz val="12"/>
      <name val="Arial CE"/>
      <family val="2"/>
    </font>
    <font>
      <sz val="14"/>
      <name val="Times New Roman"/>
      <family val="1"/>
    </font>
    <font>
      <u val="single"/>
      <sz val="10"/>
      <color indexed="12"/>
      <name val="Arial CE"/>
      <family val="0"/>
    </font>
    <font>
      <sz val="12"/>
      <name val="Arial CE"/>
      <family val="0"/>
    </font>
    <font>
      <b/>
      <u val="single"/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0"/>
    </font>
    <font>
      <sz val="14"/>
      <name val="Arial CE"/>
      <family val="0"/>
    </font>
    <font>
      <b/>
      <sz val="22"/>
      <color indexed="53"/>
      <name val="Algerian"/>
      <family val="5"/>
    </font>
    <font>
      <b/>
      <sz val="12"/>
      <color indexed="53"/>
      <name val="Algerian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9" tint="-0.4999699890613556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49" fontId="3" fillId="0" borderId="16" xfId="0" applyNumberFormat="1" applyFont="1" applyBorder="1" applyAlignment="1" applyProtection="1">
      <alignment vertical="center"/>
      <protection hidden="1"/>
    </xf>
    <xf numFmtId="0" fontId="6" fillId="0" borderId="17" xfId="0" applyFont="1" applyBorder="1" applyAlignment="1" applyProtection="1">
      <alignment horizontal="center" vertical="center"/>
      <protection hidden="1"/>
    </xf>
    <xf numFmtId="49" fontId="3" fillId="0" borderId="18" xfId="0" applyNumberFormat="1" applyFont="1" applyBorder="1" applyAlignment="1" applyProtection="1">
      <alignment vertical="center"/>
      <protection hidden="1"/>
    </xf>
    <xf numFmtId="0" fontId="6" fillId="0" borderId="19" xfId="0" applyFont="1" applyBorder="1" applyAlignment="1" applyProtection="1">
      <alignment horizontal="center" vertical="center"/>
      <protection hidden="1"/>
    </xf>
    <xf numFmtId="49" fontId="3" fillId="0" borderId="20" xfId="0" applyNumberFormat="1" applyFont="1" applyBorder="1" applyAlignment="1" applyProtection="1">
      <alignment vertical="center"/>
      <protection hidden="1"/>
    </xf>
    <xf numFmtId="0" fontId="6" fillId="0" borderId="21" xfId="0" applyFont="1" applyBorder="1" applyAlignment="1" applyProtection="1">
      <alignment horizontal="center" vertical="center"/>
      <protection hidden="1"/>
    </xf>
    <xf numFmtId="49" fontId="3" fillId="0" borderId="22" xfId="0" applyNumberFormat="1" applyFont="1" applyBorder="1" applyAlignment="1" applyProtection="1">
      <alignment vertical="center"/>
      <protection hidden="1"/>
    </xf>
    <xf numFmtId="49" fontId="3" fillId="0" borderId="23" xfId="0" applyNumberFormat="1" applyFont="1" applyBorder="1" applyAlignment="1" applyProtection="1">
      <alignment vertical="center"/>
      <protection hidden="1"/>
    </xf>
    <xf numFmtId="49" fontId="3" fillId="0" borderId="24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9" fontId="3" fillId="0" borderId="16" xfId="0" applyNumberFormat="1" applyFont="1" applyBorder="1" applyAlignment="1" applyProtection="1">
      <alignment horizontal="center" vertical="center"/>
      <protection hidden="1"/>
    </xf>
    <xf numFmtId="49" fontId="3" fillId="0" borderId="18" xfId="0" applyNumberFormat="1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2" fontId="3" fillId="0" borderId="16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2" fontId="3" fillId="0" borderId="18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 shrinkToFit="1"/>
      <protection hidden="1"/>
    </xf>
    <xf numFmtId="0" fontId="1" fillId="0" borderId="28" xfId="0" applyFont="1" applyBorder="1" applyAlignment="1" applyProtection="1">
      <alignment horizontal="center" vertical="center" shrinkToFit="1"/>
      <protection hidden="1"/>
    </xf>
    <xf numFmtId="0" fontId="1" fillId="0" borderId="30" xfId="0" applyFont="1" applyBorder="1" applyAlignment="1" applyProtection="1">
      <alignment horizontal="center" vertical="center" shrinkToFit="1"/>
      <protection hidden="1"/>
    </xf>
    <xf numFmtId="0" fontId="1" fillId="0" borderId="31" xfId="0" applyFont="1" applyBorder="1" applyAlignment="1" applyProtection="1">
      <alignment horizontal="center" vertical="center" shrinkToFit="1"/>
      <protection hidden="1"/>
    </xf>
    <xf numFmtId="0" fontId="1" fillId="0" borderId="32" xfId="0" applyFont="1" applyBorder="1" applyAlignment="1" applyProtection="1">
      <alignment horizontal="center" vertical="center" shrinkToFit="1"/>
      <protection hidden="1"/>
    </xf>
    <xf numFmtId="0" fontId="1" fillId="0" borderId="33" xfId="0" applyFont="1" applyBorder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 vertical="center"/>
      <protection hidden="1"/>
    </xf>
    <xf numFmtId="1" fontId="1" fillId="0" borderId="0" xfId="0" applyNumberFormat="1" applyFont="1" applyAlignment="1" applyProtection="1">
      <alignment horizontal="center" vertical="center"/>
      <protection hidden="1"/>
    </xf>
    <xf numFmtId="49" fontId="1" fillId="0" borderId="0" xfId="0" applyNumberFormat="1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6" fillId="0" borderId="35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41" xfId="0" applyFont="1" applyBorder="1" applyAlignment="1" applyProtection="1">
      <alignment horizontal="center" vertical="center"/>
      <protection hidden="1"/>
    </xf>
    <xf numFmtId="0" fontId="6" fillId="0" borderId="42" xfId="0" applyFont="1" applyBorder="1" applyAlignment="1" applyProtection="1">
      <alignment horizontal="center" vertical="center"/>
      <protection hidden="1"/>
    </xf>
    <xf numFmtId="0" fontId="3" fillId="0" borderId="43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49" fontId="3" fillId="0" borderId="17" xfId="0" applyNumberFormat="1" applyFont="1" applyBorder="1" applyAlignment="1" applyProtection="1">
      <alignment vertical="center"/>
      <protection hidden="1"/>
    </xf>
    <xf numFmtId="49" fontId="3" fillId="0" borderId="19" xfId="0" applyNumberFormat="1" applyFont="1" applyBorder="1" applyAlignment="1" applyProtection="1">
      <alignment vertical="center"/>
      <protection hidden="1"/>
    </xf>
    <xf numFmtId="0" fontId="3" fillId="0" borderId="46" xfId="0" applyFont="1" applyBorder="1" applyAlignment="1" applyProtection="1">
      <alignment horizontal="center" vertical="center"/>
      <protection hidden="1"/>
    </xf>
    <xf numFmtId="49" fontId="3" fillId="0" borderId="34" xfId="0" applyNumberFormat="1" applyFont="1" applyBorder="1" applyAlignment="1" applyProtection="1">
      <alignment vertical="center"/>
      <protection hidden="1"/>
    </xf>
    <xf numFmtId="49" fontId="3" fillId="0" borderId="36" xfId="0" applyNumberFormat="1" applyFont="1" applyBorder="1" applyAlignment="1" applyProtection="1">
      <alignment vertical="center"/>
      <protection hidden="1"/>
    </xf>
    <xf numFmtId="49" fontId="3" fillId="0" borderId="37" xfId="0" applyNumberFormat="1" applyFont="1" applyBorder="1" applyAlignment="1" applyProtection="1">
      <alignment vertical="center"/>
      <protection hidden="1"/>
    </xf>
    <xf numFmtId="49" fontId="3" fillId="0" borderId="39" xfId="0" applyNumberFormat="1" applyFont="1" applyBorder="1" applyAlignment="1" applyProtection="1">
      <alignment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6" fillId="0" borderId="18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right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177" fontId="0" fillId="0" borderId="0" xfId="0" applyNumberFormat="1" applyAlignment="1" applyProtection="1">
      <alignment horizontal="center" vertical="center"/>
      <protection hidden="1"/>
    </xf>
    <xf numFmtId="1" fontId="8" fillId="0" borderId="16" xfId="0" applyNumberFormat="1" applyFont="1" applyBorder="1" applyAlignment="1" applyProtection="1">
      <alignment horizontal="center" vertical="center"/>
      <protection hidden="1"/>
    </xf>
    <xf numFmtId="49" fontId="9" fillId="0" borderId="16" xfId="0" applyNumberFormat="1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2" fontId="8" fillId="0" borderId="17" xfId="0" applyNumberFormat="1" applyFont="1" applyBorder="1" applyAlignment="1" applyProtection="1">
      <alignment horizontal="center" vertical="center"/>
      <protection hidden="1"/>
    </xf>
    <xf numFmtId="1" fontId="8" fillId="0" borderId="18" xfId="0" applyNumberFormat="1" applyFont="1" applyBorder="1" applyAlignment="1" applyProtection="1">
      <alignment horizontal="center" vertical="center"/>
      <protection hidden="1"/>
    </xf>
    <xf numFmtId="49" fontId="9" fillId="0" borderId="18" xfId="0" applyNumberFormat="1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2" fontId="8" fillId="0" borderId="19" xfId="0" applyNumberFormat="1" applyFont="1" applyBorder="1" applyAlignment="1" applyProtection="1">
      <alignment horizontal="center" vertical="center"/>
      <protection hidden="1"/>
    </xf>
    <xf numFmtId="1" fontId="8" fillId="0" borderId="20" xfId="0" applyNumberFormat="1" applyFont="1" applyBorder="1" applyAlignment="1" applyProtection="1">
      <alignment horizontal="center" vertical="center"/>
      <protection hidden="1"/>
    </xf>
    <xf numFmtId="49" fontId="9" fillId="0" borderId="20" xfId="0" applyNumberFormat="1" applyFont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2" fontId="8" fillId="0" borderId="21" xfId="0" applyNumberFormat="1" applyFont="1" applyBorder="1" applyAlignment="1" applyProtection="1">
      <alignment horizontal="center" vertical="center"/>
      <protection hidden="1"/>
    </xf>
    <xf numFmtId="49" fontId="0" fillId="0" borderId="16" xfId="0" applyNumberFormat="1" applyBorder="1" applyAlignment="1" applyProtection="1">
      <alignment horizontal="center" vertical="center"/>
      <protection hidden="1"/>
    </xf>
    <xf numFmtId="49" fontId="0" fillId="0" borderId="18" xfId="0" applyNumberFormat="1" applyBorder="1" applyAlignment="1" applyProtection="1">
      <alignment horizontal="center" vertical="center"/>
      <protection hidden="1"/>
    </xf>
    <xf numFmtId="49" fontId="0" fillId="0" borderId="20" xfId="0" applyNumberFormat="1" applyBorder="1" applyAlignment="1" applyProtection="1">
      <alignment horizontal="center" vertical="center"/>
      <protection hidden="1"/>
    </xf>
    <xf numFmtId="49" fontId="3" fillId="0" borderId="47" xfId="0" applyNumberFormat="1" applyFont="1" applyBorder="1" applyAlignment="1" applyProtection="1">
      <alignment horizontal="center" vertical="center"/>
      <protection hidden="1"/>
    </xf>
    <xf numFmtId="49" fontId="3" fillId="0" borderId="48" xfId="0" applyNumberFormat="1" applyFont="1" applyBorder="1" applyAlignment="1" applyProtection="1">
      <alignment horizontal="center" vertical="center"/>
      <protection hidden="1"/>
    </xf>
    <xf numFmtId="49" fontId="3" fillId="0" borderId="49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49" fontId="0" fillId="0" borderId="50" xfId="0" applyNumberForma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2" fontId="8" fillId="0" borderId="47" xfId="0" applyNumberFormat="1" applyFont="1" applyBorder="1" applyAlignment="1" applyProtection="1">
      <alignment horizontal="center" vertical="center"/>
      <protection hidden="1"/>
    </xf>
    <xf numFmtId="2" fontId="8" fillId="0" borderId="48" xfId="0" applyNumberFormat="1" applyFont="1" applyBorder="1" applyAlignment="1" applyProtection="1">
      <alignment horizontal="center" vertical="center"/>
      <protection hidden="1"/>
    </xf>
    <xf numFmtId="2" fontId="8" fillId="0" borderId="49" xfId="0" applyNumberFormat="1" applyFont="1" applyBorder="1" applyAlignment="1" applyProtection="1">
      <alignment horizontal="center" vertical="center"/>
      <protection hidden="1"/>
    </xf>
    <xf numFmtId="49" fontId="3" fillId="0" borderId="17" xfId="0" applyNumberFormat="1" applyFont="1" applyBorder="1" applyAlignment="1" applyProtection="1">
      <alignment horizontal="center" vertical="center"/>
      <protection hidden="1"/>
    </xf>
    <xf numFmtId="49" fontId="3" fillId="0" borderId="19" xfId="0" applyNumberFormat="1" applyFont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horizontal="center" vertical="center"/>
      <protection hidden="1"/>
    </xf>
    <xf numFmtId="49" fontId="3" fillId="0" borderId="51" xfId="0" applyNumberFormat="1" applyFont="1" applyBorder="1" applyAlignment="1" applyProtection="1">
      <alignment vertical="center"/>
      <protection hidden="1"/>
    </xf>
    <xf numFmtId="49" fontId="3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52" xfId="0" applyFont="1" applyBorder="1" applyAlignment="1" applyProtection="1">
      <alignment horizontal="center" vertical="center"/>
      <protection hidden="1"/>
    </xf>
    <xf numFmtId="2" fontId="3" fillId="0" borderId="22" xfId="0" applyNumberFormat="1" applyFont="1" applyBorder="1" applyAlignment="1" applyProtection="1">
      <alignment horizontal="center" vertical="center"/>
      <protection hidden="1"/>
    </xf>
    <xf numFmtId="2" fontId="3" fillId="0" borderId="23" xfId="0" applyNumberFormat="1" applyFont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horizontal="center" vertical="center"/>
      <protection hidden="1"/>
    </xf>
    <xf numFmtId="49" fontId="3" fillId="0" borderId="47" xfId="0" applyNumberFormat="1" applyFont="1" applyBorder="1" applyAlignment="1" applyProtection="1">
      <alignment vertical="center"/>
      <protection hidden="1"/>
    </xf>
    <xf numFmtId="49" fontId="3" fillId="0" borderId="48" xfId="0" applyNumberFormat="1" applyFont="1" applyBorder="1" applyAlignment="1" applyProtection="1">
      <alignment vertical="center"/>
      <protection hidden="1"/>
    </xf>
    <xf numFmtId="49" fontId="49" fillId="0" borderId="16" xfId="0" applyNumberFormat="1" applyFont="1" applyBorder="1" applyAlignment="1" applyProtection="1">
      <alignment horizontal="center" vertical="center"/>
      <protection hidden="1"/>
    </xf>
    <xf numFmtId="49" fontId="49" fillId="0" borderId="18" xfId="0" applyNumberFormat="1" applyFont="1" applyBorder="1" applyAlignment="1" applyProtection="1">
      <alignment horizontal="center" vertical="center"/>
      <protection hidden="1"/>
    </xf>
    <xf numFmtId="1" fontId="9" fillId="0" borderId="16" xfId="0" applyNumberFormat="1" applyFont="1" applyBorder="1" applyAlignment="1" applyProtection="1">
      <alignment horizontal="center" vertical="center"/>
      <protection locked="0"/>
    </xf>
    <xf numFmtId="1" fontId="9" fillId="0" borderId="18" xfId="0" applyNumberFormat="1" applyFont="1" applyBorder="1" applyAlignment="1" applyProtection="1">
      <alignment horizontal="center" vertical="center"/>
      <protection locked="0"/>
    </xf>
    <xf numFmtId="1" fontId="9" fillId="0" borderId="2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hidden="1"/>
    </xf>
    <xf numFmtId="1" fontId="9" fillId="0" borderId="16" xfId="0" applyNumberFormat="1" applyFont="1" applyBorder="1" applyAlignment="1" applyProtection="1">
      <alignment horizontal="center" vertical="center"/>
      <protection hidden="1"/>
    </xf>
    <xf numFmtId="1" fontId="9" fillId="0" borderId="18" xfId="0" applyNumberFormat="1" applyFont="1" applyBorder="1" applyAlignment="1" applyProtection="1">
      <alignment horizontal="center" vertical="center"/>
      <protection hidden="1"/>
    </xf>
    <xf numFmtId="1" fontId="9" fillId="0" borderId="20" xfId="0" applyNumberFormat="1" applyFont="1" applyBorder="1" applyAlignment="1" applyProtection="1">
      <alignment horizontal="center" vertical="center"/>
      <protection hidden="1"/>
    </xf>
    <xf numFmtId="49" fontId="3" fillId="0" borderId="23" xfId="0" applyNumberFormat="1" applyFont="1" applyBorder="1" applyAlignment="1" applyProtection="1">
      <alignment horizontal="center" vertical="center"/>
      <protection hidden="1"/>
    </xf>
    <xf numFmtId="49" fontId="3" fillId="0" borderId="22" xfId="0" applyNumberFormat="1" applyFont="1" applyBorder="1" applyAlignment="1" applyProtection="1">
      <alignment horizontal="center" vertical="center"/>
      <protection hidden="1"/>
    </xf>
    <xf numFmtId="49" fontId="3" fillId="0" borderId="24" xfId="0" applyNumberFormat="1" applyFont="1" applyBorder="1" applyAlignment="1" applyProtection="1">
      <alignment horizontal="center" vertical="center"/>
      <protection hidden="1"/>
    </xf>
    <xf numFmtId="49" fontId="3" fillId="0" borderId="53" xfId="0" applyNumberFormat="1" applyFont="1" applyBorder="1" applyAlignment="1" applyProtection="1">
      <alignment horizontal="center" vertical="center"/>
      <protection hidden="1"/>
    </xf>
    <xf numFmtId="49" fontId="3" fillId="0" borderId="53" xfId="0" applyNumberFormat="1" applyFont="1" applyBorder="1" applyAlignment="1" applyProtection="1">
      <alignment vertical="center"/>
      <protection hidden="1"/>
    </xf>
    <xf numFmtId="49" fontId="3" fillId="0" borderId="50" xfId="0" applyNumberFormat="1" applyFont="1" applyBorder="1" applyAlignment="1" applyProtection="1">
      <alignment vertical="center"/>
      <protection hidden="1"/>
    </xf>
    <xf numFmtId="0" fontId="6" fillId="0" borderId="54" xfId="0" applyFont="1" applyBorder="1" applyAlignment="1" applyProtection="1">
      <alignment horizontal="center" vertical="center"/>
      <protection hidden="1"/>
    </xf>
    <xf numFmtId="0" fontId="6" fillId="0" borderId="55" xfId="0" applyFont="1" applyBorder="1" applyAlignment="1" applyProtection="1">
      <alignment horizontal="center" vertical="center"/>
      <protection hidden="1"/>
    </xf>
    <xf numFmtId="0" fontId="6" fillId="0" borderId="56" xfId="0" applyFont="1" applyBorder="1" applyAlignment="1" applyProtection="1">
      <alignment horizontal="center" vertical="center"/>
      <protection hidden="1"/>
    </xf>
    <xf numFmtId="0" fontId="6" fillId="0" borderId="57" xfId="0" applyFont="1" applyBorder="1" applyAlignment="1" applyProtection="1">
      <alignment horizontal="center" vertical="center"/>
      <protection hidden="1"/>
    </xf>
    <xf numFmtId="0" fontId="3" fillId="0" borderId="54" xfId="0" applyFont="1" applyBorder="1" applyAlignment="1" applyProtection="1">
      <alignment horizontal="center" vertical="center"/>
      <protection hidden="1"/>
    </xf>
    <xf numFmtId="2" fontId="6" fillId="0" borderId="35" xfId="0" applyNumberFormat="1" applyFont="1" applyBorder="1" applyAlignment="1" applyProtection="1">
      <alignment horizontal="center" vertical="center"/>
      <protection hidden="1"/>
    </xf>
    <xf numFmtId="2" fontId="6" fillId="0" borderId="47" xfId="0" applyNumberFormat="1" applyFont="1" applyBorder="1" applyAlignment="1" applyProtection="1">
      <alignment horizontal="center" vertical="center"/>
      <protection hidden="1"/>
    </xf>
    <xf numFmtId="2" fontId="6" fillId="0" borderId="38" xfId="0" applyNumberFormat="1" applyFont="1" applyBorder="1" applyAlignment="1" applyProtection="1">
      <alignment horizontal="center" vertical="center"/>
      <protection hidden="1"/>
    </xf>
    <xf numFmtId="2" fontId="6" fillId="0" borderId="58" xfId="0" applyNumberFormat="1" applyFont="1" applyBorder="1" applyAlignment="1" applyProtection="1">
      <alignment horizontal="center" vertical="center"/>
      <protection hidden="1"/>
    </xf>
    <xf numFmtId="0" fontId="6" fillId="0" borderId="59" xfId="0" applyFont="1" applyBorder="1" applyAlignment="1" applyProtection="1">
      <alignment horizontal="center" vertical="center"/>
      <protection hidden="1"/>
    </xf>
    <xf numFmtId="0" fontId="6" fillId="0" borderId="60" xfId="0" applyFont="1" applyBorder="1" applyAlignment="1" applyProtection="1">
      <alignment horizontal="center" vertical="center"/>
      <protection hidden="1"/>
    </xf>
    <xf numFmtId="2" fontId="8" fillId="0" borderId="16" xfId="0" applyNumberFormat="1" applyFont="1" applyBorder="1" applyAlignment="1" applyProtection="1">
      <alignment horizontal="center" vertical="center"/>
      <protection hidden="1"/>
    </xf>
    <xf numFmtId="2" fontId="8" fillId="0" borderId="18" xfId="0" applyNumberFormat="1" applyFont="1" applyBorder="1" applyAlignment="1" applyProtection="1">
      <alignment horizontal="center" vertical="center"/>
      <protection hidden="1"/>
    </xf>
    <xf numFmtId="2" fontId="8" fillId="0" borderId="20" xfId="0" applyNumberFormat="1" applyFont="1" applyBorder="1" applyAlignment="1" applyProtection="1">
      <alignment horizontal="center" vertical="center"/>
      <protection hidden="1"/>
    </xf>
    <xf numFmtId="2" fontId="9" fillId="0" borderId="17" xfId="0" applyNumberFormat="1" applyFont="1" applyBorder="1" applyAlignment="1" applyProtection="1">
      <alignment horizontal="center" vertical="center"/>
      <protection hidden="1"/>
    </xf>
    <xf numFmtId="2" fontId="9" fillId="0" borderId="19" xfId="0" applyNumberFormat="1" applyFont="1" applyBorder="1" applyAlignment="1" applyProtection="1">
      <alignment horizontal="center" vertical="center"/>
      <protection hidden="1"/>
    </xf>
    <xf numFmtId="2" fontId="9" fillId="0" borderId="21" xfId="0" applyNumberFormat="1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61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62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63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64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6" fillId="0" borderId="49" xfId="0" applyFont="1" applyBorder="1" applyAlignment="1" applyProtection="1">
      <alignment horizontal="center" vertical="center"/>
      <protection hidden="1"/>
    </xf>
    <xf numFmtId="2" fontId="6" fillId="0" borderId="16" xfId="0" applyNumberFormat="1" applyFont="1" applyBorder="1" applyAlignment="1" applyProtection="1">
      <alignment horizontal="center" vertical="center"/>
      <protection locked="0"/>
    </xf>
    <xf numFmtId="2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center"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center" vertical="center"/>
      <protection locked="0"/>
    </xf>
    <xf numFmtId="2" fontId="6" fillId="0" borderId="19" xfId="0" applyNumberFormat="1" applyFont="1" applyBorder="1" applyAlignment="1" applyProtection="1">
      <alignment horizontal="center" vertical="center"/>
      <protection locked="0"/>
    </xf>
    <xf numFmtId="0" fontId="6" fillId="0" borderId="65" xfId="0" applyFon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hidden="1"/>
    </xf>
    <xf numFmtId="49" fontId="0" fillId="0" borderId="19" xfId="0" applyNumberFormat="1" applyBorder="1" applyAlignment="1" applyProtection="1">
      <alignment horizontal="center" vertical="center"/>
      <protection hidden="1"/>
    </xf>
    <xf numFmtId="0" fontId="6" fillId="0" borderId="58" xfId="0" applyFont="1" applyBorder="1" applyAlignment="1" applyProtection="1">
      <alignment horizontal="center" vertical="center"/>
      <protection hidden="1"/>
    </xf>
    <xf numFmtId="0" fontId="6" fillId="0" borderId="66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67" xfId="0" applyFont="1" applyBorder="1" applyAlignment="1" applyProtection="1">
      <alignment horizontal="center" vertical="center"/>
      <protection locked="0"/>
    </xf>
    <xf numFmtId="0" fontId="6" fillId="0" borderId="68" xfId="0" applyFont="1" applyBorder="1" applyAlignment="1" applyProtection="1">
      <alignment horizontal="center" vertical="center"/>
      <protection locked="0"/>
    </xf>
    <xf numFmtId="0" fontId="6" fillId="0" borderId="69" xfId="0" applyFont="1" applyBorder="1" applyAlignment="1" applyProtection="1">
      <alignment horizontal="center" vertical="center"/>
      <protection locked="0"/>
    </xf>
    <xf numFmtId="0" fontId="6" fillId="0" borderId="70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hidden="1"/>
    </xf>
    <xf numFmtId="14" fontId="0" fillId="0" borderId="0" xfId="0" applyNumberFormat="1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49" fontId="10" fillId="0" borderId="37" xfId="0" applyNumberFormat="1" applyFont="1" applyBorder="1" applyAlignment="1" applyProtection="1">
      <alignment vertical="center"/>
      <protection hidden="1"/>
    </xf>
    <xf numFmtId="49" fontId="10" fillId="0" borderId="40" xfId="0" applyNumberFormat="1" applyFont="1" applyBorder="1" applyAlignment="1" applyProtection="1">
      <alignment vertical="center"/>
      <protection hidden="1"/>
    </xf>
    <xf numFmtId="49" fontId="10" fillId="0" borderId="39" xfId="0" applyNumberFormat="1" applyFont="1" applyBorder="1" applyAlignment="1" applyProtection="1">
      <alignment vertical="center"/>
      <protection hidden="1"/>
    </xf>
    <xf numFmtId="49" fontId="10" fillId="0" borderId="42" xfId="0" applyNumberFormat="1" applyFont="1" applyBorder="1" applyAlignment="1" applyProtection="1">
      <alignment vertical="center"/>
      <protection hidden="1"/>
    </xf>
    <xf numFmtId="49" fontId="10" fillId="0" borderId="18" xfId="0" applyNumberFormat="1" applyFont="1" applyBorder="1" applyAlignment="1" applyProtection="1">
      <alignment horizontal="center" vertical="center"/>
      <protection hidden="1"/>
    </xf>
    <xf numFmtId="49" fontId="10" fillId="0" borderId="20" xfId="0" applyNumberFormat="1" applyFont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49" fontId="10" fillId="0" borderId="50" xfId="0" applyNumberFormat="1" applyFont="1" applyBorder="1" applyAlignment="1" applyProtection="1">
      <alignment horizontal="center" vertical="center"/>
      <protection hidden="1"/>
    </xf>
    <xf numFmtId="49" fontId="3" fillId="0" borderId="58" xfId="0" applyNumberFormat="1" applyFont="1" applyBorder="1" applyAlignment="1" applyProtection="1">
      <alignment horizontal="center" vertical="center"/>
      <protection hidden="1"/>
    </xf>
    <xf numFmtId="49" fontId="10" fillId="0" borderId="55" xfId="0" applyNumberFormat="1" applyFont="1" applyBorder="1" applyAlignment="1" applyProtection="1">
      <alignment vertical="center"/>
      <protection hidden="1"/>
    </xf>
    <xf numFmtId="49" fontId="10" fillId="0" borderId="57" xfId="0" applyNumberFormat="1" applyFont="1" applyBorder="1" applyAlignment="1" applyProtection="1">
      <alignment vertical="center"/>
      <protection hidden="1"/>
    </xf>
    <xf numFmtId="0" fontId="3" fillId="0" borderId="50" xfId="0" applyFont="1" applyBorder="1" applyAlignment="1" applyProtection="1">
      <alignment horizontal="right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10" fillId="0" borderId="71" xfId="0" applyFont="1" applyBorder="1" applyAlignment="1" applyProtection="1">
      <alignment vertical="center"/>
      <protection hidden="1"/>
    </xf>
    <xf numFmtId="0" fontId="10" fillId="0" borderId="52" xfId="0" applyFont="1" applyBorder="1" applyAlignment="1" applyProtection="1">
      <alignment horizontal="center" vertical="center"/>
      <protection hidden="1"/>
    </xf>
    <xf numFmtId="0" fontId="10" fillId="0" borderId="52" xfId="0" applyFont="1" applyBorder="1" applyAlignment="1" applyProtection="1">
      <alignment vertical="center"/>
      <protection hidden="1"/>
    </xf>
    <xf numFmtId="1" fontId="8" fillId="0" borderId="72" xfId="0" applyNumberFormat="1" applyFont="1" applyBorder="1" applyAlignment="1" applyProtection="1">
      <alignment horizontal="center" vertical="center"/>
      <protection hidden="1"/>
    </xf>
    <xf numFmtId="1" fontId="9" fillId="0" borderId="72" xfId="0" applyNumberFormat="1" applyFont="1" applyBorder="1" applyAlignment="1" applyProtection="1">
      <alignment horizontal="center" vertical="center"/>
      <protection locked="0"/>
    </xf>
    <xf numFmtId="49" fontId="9" fillId="0" borderId="72" xfId="0" applyNumberFormat="1" applyFont="1" applyBorder="1" applyAlignment="1" applyProtection="1">
      <alignment horizontal="left" vertical="center"/>
      <protection locked="0"/>
    </xf>
    <xf numFmtId="0" fontId="8" fillId="0" borderId="72" xfId="0" applyFont="1" applyBorder="1" applyAlignment="1" applyProtection="1">
      <alignment horizontal="left" vertical="center"/>
      <protection locked="0"/>
    </xf>
    <xf numFmtId="1" fontId="9" fillId="0" borderId="72" xfId="0" applyNumberFormat="1" applyFont="1" applyBorder="1" applyAlignment="1" applyProtection="1">
      <alignment horizontal="center" vertical="center"/>
      <protection hidden="1"/>
    </xf>
    <xf numFmtId="2" fontId="8" fillId="0" borderId="72" xfId="0" applyNumberFormat="1" applyFont="1" applyBorder="1" applyAlignment="1" applyProtection="1">
      <alignment horizontal="center" vertical="center"/>
      <protection hidden="1"/>
    </xf>
    <xf numFmtId="2" fontId="8" fillId="0" borderId="73" xfId="0" applyNumberFormat="1" applyFont="1" applyBorder="1" applyAlignment="1" applyProtection="1">
      <alignment horizontal="center" vertical="center"/>
      <protection hidden="1"/>
    </xf>
    <xf numFmtId="2" fontId="8" fillId="0" borderId="66" xfId="0" applyNumberFormat="1" applyFont="1" applyBorder="1" applyAlignment="1" applyProtection="1">
      <alignment horizontal="center" vertical="center"/>
      <protection hidden="1"/>
    </xf>
    <xf numFmtId="2" fontId="9" fillId="0" borderId="73" xfId="0" applyNumberFormat="1" applyFont="1" applyBorder="1" applyAlignment="1" applyProtection="1">
      <alignment horizontal="center" vertical="center"/>
      <protection hidden="1"/>
    </xf>
    <xf numFmtId="1" fontId="8" fillId="0" borderId="50" xfId="0" applyNumberFormat="1" applyFont="1" applyBorder="1" applyAlignment="1" applyProtection="1">
      <alignment horizontal="center" vertical="center"/>
      <protection hidden="1"/>
    </xf>
    <xf numFmtId="1" fontId="9" fillId="0" borderId="50" xfId="0" applyNumberFormat="1" applyFont="1" applyBorder="1" applyAlignment="1" applyProtection="1">
      <alignment horizontal="center" vertical="center"/>
      <protection locked="0"/>
    </xf>
    <xf numFmtId="49" fontId="9" fillId="0" borderId="50" xfId="0" applyNumberFormat="1" applyFont="1" applyBorder="1" applyAlignment="1" applyProtection="1">
      <alignment horizontal="left" vertical="center"/>
      <protection locked="0"/>
    </xf>
    <xf numFmtId="0" fontId="8" fillId="0" borderId="50" xfId="0" applyFont="1" applyBorder="1" applyAlignment="1" applyProtection="1">
      <alignment horizontal="left" vertical="center"/>
      <protection locked="0"/>
    </xf>
    <xf numFmtId="1" fontId="9" fillId="0" borderId="50" xfId="0" applyNumberFormat="1" applyFont="1" applyBorder="1" applyAlignment="1" applyProtection="1">
      <alignment horizontal="center" vertical="center"/>
      <protection hidden="1"/>
    </xf>
    <xf numFmtId="2" fontId="8" fillId="0" borderId="50" xfId="0" applyNumberFormat="1" applyFont="1" applyBorder="1" applyAlignment="1" applyProtection="1">
      <alignment horizontal="center" vertical="center"/>
      <protection hidden="1"/>
    </xf>
    <xf numFmtId="2" fontId="8" fillId="0" borderId="54" xfId="0" applyNumberFormat="1" applyFont="1" applyBorder="1" applyAlignment="1" applyProtection="1">
      <alignment horizontal="center" vertical="center"/>
      <protection hidden="1"/>
    </xf>
    <xf numFmtId="2" fontId="8" fillId="0" borderId="58" xfId="0" applyNumberFormat="1" applyFont="1" applyBorder="1" applyAlignment="1" applyProtection="1">
      <alignment horizontal="center" vertical="center"/>
      <protection hidden="1"/>
    </xf>
    <xf numFmtId="2" fontId="9" fillId="0" borderId="54" xfId="0" applyNumberFormat="1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74" xfId="0" applyFont="1" applyBorder="1" applyAlignment="1" applyProtection="1">
      <alignment horizontal="center" vertical="center"/>
      <protection hidden="1"/>
    </xf>
    <xf numFmtId="0" fontId="0" fillId="0" borderId="74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74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 wrapText="1"/>
      <protection hidden="1"/>
    </xf>
    <xf numFmtId="0" fontId="3" fillId="0" borderId="28" xfId="0" applyFont="1" applyBorder="1" applyAlignment="1" applyProtection="1">
      <alignment horizontal="center" vertical="center" wrapText="1"/>
      <protection hidden="1"/>
    </xf>
    <xf numFmtId="0" fontId="3" fillId="0" borderId="45" xfId="0" applyFont="1" applyBorder="1" applyAlignment="1" applyProtection="1">
      <alignment horizontal="center" vertical="center" wrapText="1"/>
      <protection hidden="1"/>
    </xf>
    <xf numFmtId="0" fontId="3" fillId="0" borderId="75" xfId="0" applyFont="1" applyBorder="1" applyAlignment="1" applyProtection="1">
      <alignment horizontal="center" vertical="center" wrapText="1"/>
      <protection hidden="1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32" xfId="0" applyBorder="1" applyAlignment="1" applyProtection="1">
      <alignment horizontal="center" vertical="center" wrapText="1"/>
      <protection hidden="1"/>
    </xf>
    <xf numFmtId="0" fontId="10" fillId="0" borderId="45" xfId="0" applyFont="1" applyBorder="1" applyAlignment="1" applyProtection="1">
      <alignment horizontal="center" vertical="center"/>
      <protection hidden="1"/>
    </xf>
    <xf numFmtId="0" fontId="10" fillId="0" borderId="51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 shrinkToFit="1"/>
      <protection hidden="1"/>
    </xf>
    <xf numFmtId="0" fontId="1" fillId="0" borderId="31" xfId="0" applyFont="1" applyBorder="1" applyAlignment="1" applyProtection="1">
      <alignment horizontal="center" vertical="center" shrinkToFit="1"/>
      <protection hidden="1"/>
    </xf>
    <xf numFmtId="1" fontId="0" fillId="0" borderId="0" xfId="0" applyNumberFormat="1" applyFont="1" applyAlignment="1" applyProtection="1">
      <alignment horizontal="center" vertical="center"/>
      <protection hidden="1"/>
    </xf>
    <xf numFmtId="1" fontId="9" fillId="0" borderId="10" xfId="0" applyNumberFormat="1" applyFont="1" applyBorder="1" applyAlignment="1" applyProtection="1">
      <alignment horizontal="center" vertical="center"/>
      <protection hidden="1"/>
    </xf>
    <xf numFmtId="1" fontId="9" fillId="0" borderId="71" xfId="0" applyNumberFormat="1" applyFont="1" applyBorder="1" applyAlignment="1" applyProtection="1">
      <alignment horizontal="center" vertical="center"/>
      <protection hidden="1"/>
    </xf>
    <xf numFmtId="1" fontId="9" fillId="0" borderId="46" xfId="0" applyNumberFormat="1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 shrinkToFit="1"/>
      <protection hidden="1"/>
    </xf>
    <xf numFmtId="0" fontId="1" fillId="0" borderId="71" xfId="0" applyFont="1" applyBorder="1" applyAlignment="1" applyProtection="1">
      <alignment horizontal="center" vertical="center" shrinkToFit="1"/>
      <protection hidden="1"/>
    </xf>
    <xf numFmtId="0" fontId="1" fillId="0" borderId="46" xfId="0" applyFont="1" applyBorder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7">
    <dxf>
      <fill>
        <patternFill>
          <bgColor theme="9"/>
        </patternFill>
      </fill>
    </dxf>
    <dxf>
      <font>
        <b/>
        <i val="0"/>
        <strike val="0"/>
      </font>
      <fill>
        <patternFill>
          <bgColor theme="9"/>
        </patternFill>
      </fill>
    </dxf>
    <dxf>
      <font>
        <b/>
        <i val="0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ont>
        <b/>
        <i val="0"/>
        <color theme="5" tint="-0.4999699890613556"/>
      </font>
      <fill>
        <patternFill>
          <bgColor rgb="FFFF0000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</dxf>
    <dxf>
      <fill>
        <patternFill>
          <bgColor theme="9"/>
        </patternFill>
      </fill>
    </dxf>
    <dxf>
      <font>
        <b/>
        <i val="0"/>
        <color rgb="FFFF0000"/>
      </font>
    </dxf>
    <dxf>
      <fill>
        <patternFill>
          <bgColor theme="9"/>
        </patternFill>
      </fill>
    </dxf>
    <dxf>
      <font>
        <b/>
        <i val="0"/>
        <color rgb="FFFF0000"/>
      </font>
      <border/>
    </dxf>
    <dxf>
      <font>
        <b/>
        <i val="0"/>
        <color theme="5" tint="-0.4999699890613556"/>
      </font>
      <fill>
        <patternFill>
          <bgColor rgb="FFFF0000"/>
        </patternFill>
      </fill>
      <border/>
    </dxf>
    <dxf>
      <font>
        <b/>
        <i val="0"/>
        <strike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theme="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1"/>
  <sheetViews>
    <sheetView tabSelected="1" zoomScalePageLayoutView="0" workbookViewId="0" topLeftCell="A1">
      <selection activeCell="C34" sqref="C34"/>
    </sheetView>
  </sheetViews>
  <sheetFormatPr defaultColWidth="9.00390625" defaultRowHeight="12.75"/>
  <cols>
    <col min="1" max="1" width="5.625" style="1" customWidth="1"/>
    <col min="2" max="2" width="6.125" style="1" customWidth="1"/>
    <col min="3" max="3" width="15.875" style="1" bestFit="1" customWidth="1"/>
    <col min="4" max="4" width="11.125" style="1" customWidth="1"/>
    <col min="5" max="5" width="21.25390625" style="1" customWidth="1"/>
    <col min="6" max="6" width="6.75390625" style="1" customWidth="1"/>
    <col min="7" max="7" width="5.75390625" style="1" customWidth="1"/>
    <col min="8" max="8" width="6.25390625" style="1" customWidth="1"/>
    <col min="9" max="9" width="7.25390625" style="1" bestFit="1" customWidth="1"/>
    <col min="10" max="10" width="6.875" style="18" customWidth="1"/>
    <col min="11" max="11" width="6.875" style="1" customWidth="1"/>
    <col min="12" max="12" width="11.875" style="1" customWidth="1"/>
    <col min="13" max="13" width="9.375" style="1" customWidth="1"/>
    <col min="14" max="15" width="9.125" style="1" customWidth="1"/>
    <col min="16" max="16" width="13.375" style="1" bestFit="1" customWidth="1"/>
    <col min="17" max="17" width="8.875" style="1" bestFit="1" customWidth="1"/>
    <col min="18" max="18" width="18.625" style="1" bestFit="1" customWidth="1"/>
    <col min="19" max="16384" width="9.125" style="1" customWidth="1"/>
  </cols>
  <sheetData>
    <row r="1" spans="1:13" ht="31.5" customHeight="1">
      <c r="A1" s="215" t="s">
        <v>6</v>
      </c>
      <c r="B1" s="216"/>
      <c r="C1" s="217"/>
      <c r="D1" s="218"/>
      <c r="E1" s="219" t="s">
        <v>72</v>
      </c>
      <c r="F1" s="220"/>
      <c r="G1" s="220"/>
      <c r="H1" s="220"/>
      <c r="I1" s="220"/>
      <c r="J1" s="220"/>
      <c r="K1" s="221"/>
      <c r="L1" s="222" t="s">
        <v>73</v>
      </c>
      <c r="M1" s="223"/>
    </row>
    <row r="2" spans="1:13" ht="31.5" customHeight="1" thickBot="1">
      <c r="A2" s="226" t="s">
        <v>70</v>
      </c>
      <c r="B2" s="227"/>
      <c r="C2" s="228"/>
      <c r="D2" s="229"/>
      <c r="E2" s="230" t="s">
        <v>71</v>
      </c>
      <c r="F2" s="231"/>
      <c r="G2" s="231"/>
      <c r="H2" s="231"/>
      <c r="I2" s="231"/>
      <c r="J2" s="231"/>
      <c r="K2" s="232"/>
      <c r="L2" s="224"/>
      <c r="M2" s="225"/>
    </row>
    <row r="3" spans="1:13" ht="12" customHeight="1">
      <c r="A3" s="31" t="s">
        <v>7</v>
      </c>
      <c r="B3" s="233" t="s">
        <v>25</v>
      </c>
      <c r="C3" s="235" t="s">
        <v>2</v>
      </c>
      <c r="D3" s="235" t="s">
        <v>3</v>
      </c>
      <c r="E3" s="233" t="s">
        <v>4</v>
      </c>
      <c r="F3" s="32" t="s">
        <v>55</v>
      </c>
      <c r="G3" s="235" t="s">
        <v>23</v>
      </c>
      <c r="H3" s="33" t="s">
        <v>5</v>
      </c>
      <c r="I3" s="31" t="s">
        <v>5</v>
      </c>
      <c r="J3" s="31" t="s">
        <v>5</v>
      </c>
      <c r="K3" s="33" t="s">
        <v>5</v>
      </c>
      <c r="L3" s="237" t="s">
        <v>46</v>
      </c>
      <c r="M3" s="237" t="s">
        <v>0</v>
      </c>
    </row>
    <row r="4" spans="1:13" ht="13.5" customHeight="1" thickBot="1">
      <c r="A4" s="34" t="s">
        <v>1</v>
      </c>
      <c r="B4" s="234"/>
      <c r="C4" s="236"/>
      <c r="D4" s="236"/>
      <c r="E4" s="234"/>
      <c r="F4" s="35">
        <v>6</v>
      </c>
      <c r="G4" s="236"/>
      <c r="H4" s="36">
        <v>2</v>
      </c>
      <c r="I4" s="34">
        <v>3</v>
      </c>
      <c r="J4" s="34">
        <v>4</v>
      </c>
      <c r="K4" s="36">
        <v>5</v>
      </c>
      <c r="L4" s="238"/>
      <c r="M4" s="238"/>
    </row>
    <row r="5" spans="1:13" ht="15" customHeight="1" thickBot="1">
      <c r="A5" s="243" t="s">
        <v>88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5"/>
    </row>
    <row r="6" spans="1:15" s="37" customFormat="1" ht="15" customHeight="1">
      <c r="A6" s="69">
        <v>10</v>
      </c>
      <c r="B6" s="112" t="s">
        <v>26</v>
      </c>
      <c r="C6" s="70" t="s">
        <v>24</v>
      </c>
      <c r="D6" s="71" t="s">
        <v>9</v>
      </c>
      <c r="E6" s="71" t="s">
        <v>15</v>
      </c>
      <c r="F6" s="69">
        <f>1!U13</f>
        <v>134</v>
      </c>
      <c r="G6" s="116" t="str">
        <f>1!V13</f>
        <v>I.</v>
      </c>
      <c r="H6" s="136">
        <f>2!V13</f>
        <v>83.75</v>
      </c>
      <c r="I6" s="72">
        <f>3!P13</f>
        <v>102.48</v>
      </c>
      <c r="J6" s="136">
        <f>4!P13</f>
        <v>40.17</v>
      </c>
      <c r="K6" s="93">
        <f>5!K13</f>
        <v>51.885000000000005</v>
      </c>
      <c r="L6" s="139">
        <f aca="true" t="shared" si="0" ref="L6:L23">SUM(F6,H6:K6)</f>
        <v>412.285</v>
      </c>
      <c r="M6" s="116">
        <f>RANK(L6,$L$6:$L$29)</f>
        <v>1</v>
      </c>
      <c r="O6" s="92"/>
    </row>
    <row r="7" spans="1:13" s="37" customFormat="1" ht="15" customHeight="1">
      <c r="A7" s="73">
        <v>4</v>
      </c>
      <c r="B7" s="113" t="s">
        <v>26</v>
      </c>
      <c r="C7" s="74" t="s">
        <v>52</v>
      </c>
      <c r="D7" s="75" t="s">
        <v>12</v>
      </c>
      <c r="E7" s="75" t="s">
        <v>15</v>
      </c>
      <c r="F7" s="73">
        <f>1!U7</f>
        <v>131</v>
      </c>
      <c r="G7" s="117" t="str">
        <f>1!V7</f>
        <v>I.</v>
      </c>
      <c r="H7" s="137">
        <f>2!V7</f>
        <v>86.47</v>
      </c>
      <c r="I7" s="76">
        <f>3!P7</f>
        <v>92.95</v>
      </c>
      <c r="J7" s="137">
        <f>4!P7</f>
        <v>42.38</v>
      </c>
      <c r="K7" s="94">
        <f>5!K7</f>
        <v>51.475</v>
      </c>
      <c r="L7" s="140">
        <f t="shared" si="0"/>
        <v>404.27500000000003</v>
      </c>
      <c r="M7" s="117">
        <f>RANK(L7,$L$6:$L$29)</f>
        <v>2</v>
      </c>
    </row>
    <row r="8" spans="1:15" s="37" customFormat="1" ht="15" customHeight="1">
      <c r="A8" s="73">
        <v>12</v>
      </c>
      <c r="B8" s="113" t="s">
        <v>26</v>
      </c>
      <c r="C8" s="74" t="s">
        <v>24</v>
      </c>
      <c r="D8" s="75" t="s">
        <v>85</v>
      </c>
      <c r="E8" s="75" t="s">
        <v>15</v>
      </c>
      <c r="F8" s="73">
        <f>1!U15</f>
        <v>124</v>
      </c>
      <c r="G8" s="117" t="str">
        <f>1!V15</f>
        <v>III.</v>
      </c>
      <c r="H8" s="137">
        <f>2!V15</f>
        <v>80.11</v>
      </c>
      <c r="I8" s="76">
        <f>3!P15</f>
        <v>97.4</v>
      </c>
      <c r="J8" s="137">
        <f>4!P15</f>
        <v>34.47</v>
      </c>
      <c r="K8" s="94">
        <f>5!K15</f>
        <v>48.79</v>
      </c>
      <c r="L8" s="140">
        <f t="shared" si="0"/>
        <v>384.77000000000004</v>
      </c>
      <c r="M8" s="117">
        <f>RANK(L8,$L$6:$L$29)</f>
        <v>3</v>
      </c>
      <c r="O8" s="92"/>
    </row>
    <row r="9" spans="1:15" s="37" customFormat="1" ht="15" customHeight="1">
      <c r="A9" s="73">
        <v>6</v>
      </c>
      <c r="B9" s="113" t="s">
        <v>26</v>
      </c>
      <c r="C9" s="74" t="s">
        <v>53</v>
      </c>
      <c r="D9" s="75" t="s">
        <v>11</v>
      </c>
      <c r="E9" s="75" t="s">
        <v>15</v>
      </c>
      <c r="F9" s="73">
        <f>1!U9</f>
        <v>129</v>
      </c>
      <c r="G9" s="117" t="str">
        <f>1!V9</f>
        <v>II.</v>
      </c>
      <c r="H9" s="137">
        <f>2!V9</f>
        <v>74.72</v>
      </c>
      <c r="I9" s="76">
        <f>3!P9</f>
        <v>82.18</v>
      </c>
      <c r="J9" s="137">
        <f>4!P9</f>
        <v>38.95</v>
      </c>
      <c r="K9" s="94">
        <f>5!K9</f>
        <v>52.305</v>
      </c>
      <c r="L9" s="140">
        <f t="shared" si="0"/>
        <v>377.155</v>
      </c>
      <c r="M9" s="117">
        <v>4</v>
      </c>
      <c r="O9" s="92"/>
    </row>
    <row r="10" spans="1:13" s="37" customFormat="1" ht="15" customHeight="1">
      <c r="A10" s="73">
        <v>18</v>
      </c>
      <c r="B10" s="113" t="s">
        <v>26</v>
      </c>
      <c r="C10" s="74" t="s">
        <v>35</v>
      </c>
      <c r="D10" s="75" t="s">
        <v>36</v>
      </c>
      <c r="E10" s="75" t="s">
        <v>15</v>
      </c>
      <c r="F10" s="73">
        <f>1!U21</f>
        <v>128</v>
      </c>
      <c r="G10" s="117" t="str">
        <f>1!V21</f>
        <v>II.</v>
      </c>
      <c r="H10" s="137">
        <f>2!V21</f>
        <v>42.93</v>
      </c>
      <c r="I10" s="76">
        <f>3!P21</f>
        <v>93.34</v>
      </c>
      <c r="J10" s="137">
        <f>4!P21</f>
        <v>39.769999999999996</v>
      </c>
      <c r="K10" s="94">
        <f>5!K21</f>
        <v>53.035</v>
      </c>
      <c r="L10" s="140">
        <f t="shared" si="0"/>
        <v>357.07499999999993</v>
      </c>
      <c r="M10" s="117">
        <v>5</v>
      </c>
    </row>
    <row r="11" spans="1:15" s="37" customFormat="1" ht="15" customHeight="1">
      <c r="A11" s="73">
        <v>2</v>
      </c>
      <c r="B11" s="113" t="s">
        <v>26</v>
      </c>
      <c r="C11" s="74" t="s">
        <v>66</v>
      </c>
      <c r="D11" s="75" t="s">
        <v>32</v>
      </c>
      <c r="E11" s="75" t="s">
        <v>15</v>
      </c>
      <c r="F11" s="73">
        <f>1!U5</f>
        <v>101</v>
      </c>
      <c r="G11" s="117" t="str">
        <f>1!V5</f>
        <v>ne</v>
      </c>
      <c r="H11" s="137">
        <f>2!V5</f>
        <v>55.07</v>
      </c>
      <c r="I11" s="76">
        <f>3!P5</f>
        <v>93.61</v>
      </c>
      <c r="J11" s="137">
        <f>4!P5</f>
        <v>41.06</v>
      </c>
      <c r="K11" s="94">
        <f>5!K5</f>
        <v>52.56</v>
      </c>
      <c r="L11" s="140">
        <f t="shared" si="0"/>
        <v>343.3</v>
      </c>
      <c r="M11" s="117">
        <v>6</v>
      </c>
      <c r="O11" s="92"/>
    </row>
    <row r="12" spans="1:15" s="37" customFormat="1" ht="15" customHeight="1">
      <c r="A12" s="73">
        <v>14</v>
      </c>
      <c r="B12" s="113" t="s">
        <v>26</v>
      </c>
      <c r="C12" s="74" t="s">
        <v>57</v>
      </c>
      <c r="D12" s="75" t="s">
        <v>12</v>
      </c>
      <c r="E12" s="75" t="s">
        <v>15</v>
      </c>
      <c r="F12" s="73">
        <f>1!U17</f>
        <v>114</v>
      </c>
      <c r="G12" s="117" t="str">
        <f>1!V17</f>
        <v>ne</v>
      </c>
      <c r="H12" s="137">
        <f>2!V17</f>
        <v>71.64</v>
      </c>
      <c r="I12" s="76">
        <f>3!P17</f>
        <v>75.8</v>
      </c>
      <c r="J12" s="137">
        <f>4!P17</f>
        <v>29.44</v>
      </c>
      <c r="K12" s="94">
        <f>5!K17</f>
        <v>39.28</v>
      </c>
      <c r="L12" s="140">
        <f t="shared" si="0"/>
        <v>330.15999999999997</v>
      </c>
      <c r="M12" s="117">
        <v>7</v>
      </c>
      <c r="O12" s="92"/>
    </row>
    <row r="13" spans="1:13" s="37" customFormat="1" ht="15" customHeight="1">
      <c r="A13" s="73">
        <v>17</v>
      </c>
      <c r="B13" s="113" t="s">
        <v>26</v>
      </c>
      <c r="C13" s="74" t="s">
        <v>80</v>
      </c>
      <c r="D13" s="75" t="s">
        <v>81</v>
      </c>
      <c r="E13" s="75" t="s">
        <v>15</v>
      </c>
      <c r="F13" s="73">
        <f>1!U20</f>
        <v>112</v>
      </c>
      <c r="G13" s="117" t="str">
        <f>1!V20</f>
        <v>ne</v>
      </c>
      <c r="H13" s="137">
        <f>2!V20</f>
        <v>62.68</v>
      </c>
      <c r="I13" s="76">
        <f>3!P20</f>
        <v>67.15</v>
      </c>
      <c r="J13" s="137">
        <f>4!P20</f>
        <v>28.6</v>
      </c>
      <c r="K13" s="94">
        <f>5!K20</f>
        <v>49.175</v>
      </c>
      <c r="L13" s="140">
        <f t="shared" si="0"/>
        <v>319.605</v>
      </c>
      <c r="M13" s="117">
        <v>8</v>
      </c>
    </row>
    <row r="14" spans="1:15" s="37" customFormat="1" ht="15" customHeight="1">
      <c r="A14" s="73">
        <v>7</v>
      </c>
      <c r="B14" s="113" t="s">
        <v>26</v>
      </c>
      <c r="C14" s="74" t="s">
        <v>84</v>
      </c>
      <c r="D14" s="75" t="s">
        <v>85</v>
      </c>
      <c r="E14" s="75" t="s">
        <v>15</v>
      </c>
      <c r="F14" s="73">
        <f>1!U10</f>
        <v>116</v>
      </c>
      <c r="G14" s="117" t="str">
        <f>1!V10</f>
        <v>III.</v>
      </c>
      <c r="H14" s="137">
        <f>2!V10</f>
        <v>56.81</v>
      </c>
      <c r="I14" s="76">
        <f>3!P10</f>
        <v>67.97</v>
      </c>
      <c r="J14" s="137">
        <f>4!P10</f>
        <v>13.05</v>
      </c>
      <c r="K14" s="94">
        <f>5!K10</f>
        <v>50.305</v>
      </c>
      <c r="L14" s="140">
        <f t="shared" si="0"/>
        <v>304.135</v>
      </c>
      <c r="M14" s="117">
        <v>9</v>
      </c>
      <c r="O14" s="92"/>
    </row>
    <row r="15" spans="1:15" s="37" customFormat="1" ht="15" customHeight="1">
      <c r="A15" s="73">
        <v>22</v>
      </c>
      <c r="B15" s="113" t="s">
        <v>26</v>
      </c>
      <c r="C15" s="74" t="s">
        <v>83</v>
      </c>
      <c r="D15" s="75" t="s">
        <v>10</v>
      </c>
      <c r="E15" s="75" t="s">
        <v>15</v>
      </c>
      <c r="F15" s="73">
        <f>1!U25</f>
        <v>110</v>
      </c>
      <c r="G15" s="117" t="str">
        <f>1!V25</f>
        <v>ne</v>
      </c>
      <c r="H15" s="137">
        <f>2!V25</f>
        <v>71.7</v>
      </c>
      <c r="I15" s="76">
        <f>3!P25</f>
        <v>70.76</v>
      </c>
      <c r="J15" s="137">
        <f>4!P25</f>
        <v>14.89</v>
      </c>
      <c r="K15" s="94">
        <f>5!K25</f>
        <v>32.27</v>
      </c>
      <c r="L15" s="140">
        <f t="shared" si="0"/>
        <v>299.61999999999995</v>
      </c>
      <c r="M15" s="117">
        <v>10</v>
      </c>
      <c r="O15" s="92"/>
    </row>
    <row r="16" spans="1:13" s="37" customFormat="1" ht="15" customHeight="1">
      <c r="A16" s="73">
        <v>8</v>
      </c>
      <c r="B16" s="113" t="s">
        <v>26</v>
      </c>
      <c r="C16" s="74" t="s">
        <v>33</v>
      </c>
      <c r="D16" s="75" t="s">
        <v>37</v>
      </c>
      <c r="E16" s="75" t="s">
        <v>15</v>
      </c>
      <c r="F16" s="73">
        <f>1!U11</f>
        <v>108</v>
      </c>
      <c r="G16" s="117" t="str">
        <f>1!V11</f>
        <v>ne</v>
      </c>
      <c r="H16" s="137">
        <f>2!V11</f>
        <v>25.95</v>
      </c>
      <c r="I16" s="76">
        <f>3!P11</f>
        <v>73.08</v>
      </c>
      <c r="J16" s="137">
        <f>4!P11</f>
        <v>32.13</v>
      </c>
      <c r="K16" s="94">
        <f>5!K11</f>
        <v>41.46</v>
      </c>
      <c r="L16" s="140">
        <f t="shared" si="0"/>
        <v>280.61999999999995</v>
      </c>
      <c r="M16" s="117">
        <v>11</v>
      </c>
    </row>
    <row r="17" spans="1:15" s="37" customFormat="1" ht="15" customHeight="1">
      <c r="A17" s="73">
        <v>21</v>
      </c>
      <c r="B17" s="113" t="s">
        <v>26</v>
      </c>
      <c r="C17" s="74" t="s">
        <v>82</v>
      </c>
      <c r="D17" s="75" t="s">
        <v>10</v>
      </c>
      <c r="E17" s="75" t="s">
        <v>15</v>
      </c>
      <c r="F17" s="73">
        <f>1!U24</f>
        <v>117</v>
      </c>
      <c r="G17" s="117" t="str">
        <f>1!V24</f>
        <v>III.</v>
      </c>
      <c r="H17" s="137">
        <f>2!V24</f>
        <v>46.43</v>
      </c>
      <c r="I17" s="76">
        <f>3!P24</f>
        <v>56.78</v>
      </c>
      <c r="J17" s="137">
        <f>4!P24</f>
        <v>22.630000000000003</v>
      </c>
      <c r="K17" s="94">
        <f>5!K24</f>
        <v>31.669999999999998</v>
      </c>
      <c r="L17" s="140">
        <f t="shared" si="0"/>
        <v>274.51</v>
      </c>
      <c r="M17" s="117">
        <v>12</v>
      </c>
      <c r="O17" s="92"/>
    </row>
    <row r="18" spans="1:13" s="37" customFormat="1" ht="15" customHeight="1">
      <c r="A18" s="73">
        <v>9</v>
      </c>
      <c r="B18" s="113" t="s">
        <v>26</v>
      </c>
      <c r="C18" s="74" t="s">
        <v>78</v>
      </c>
      <c r="D18" s="75" t="s">
        <v>27</v>
      </c>
      <c r="E18" s="75" t="s">
        <v>15</v>
      </c>
      <c r="F18" s="73">
        <f>1!U12</f>
        <v>99</v>
      </c>
      <c r="G18" s="117" t="str">
        <f>1!V12</f>
        <v>ne</v>
      </c>
      <c r="H18" s="137">
        <f>2!V12</f>
        <v>41.07</v>
      </c>
      <c r="I18" s="76">
        <f>3!P12</f>
        <v>64.21000000000001</v>
      </c>
      <c r="J18" s="137">
        <f>4!P12</f>
        <v>27.369999999999997</v>
      </c>
      <c r="K18" s="94">
        <f>5!K12</f>
        <v>36.540000000000006</v>
      </c>
      <c r="L18" s="140">
        <f t="shared" si="0"/>
        <v>268.19</v>
      </c>
      <c r="M18" s="117">
        <v>13</v>
      </c>
    </row>
    <row r="19" spans="1:15" s="37" customFormat="1" ht="15" customHeight="1">
      <c r="A19" s="73">
        <v>3</v>
      </c>
      <c r="B19" s="113" t="s">
        <v>26</v>
      </c>
      <c r="C19" s="74" t="s">
        <v>75</v>
      </c>
      <c r="D19" s="75" t="s">
        <v>22</v>
      </c>
      <c r="E19" s="75" t="s">
        <v>15</v>
      </c>
      <c r="F19" s="73">
        <f>1!U6</f>
        <v>101</v>
      </c>
      <c r="G19" s="117" t="str">
        <f>1!V6</f>
        <v>ne</v>
      </c>
      <c r="H19" s="137">
        <f>2!V6</f>
        <v>60.64</v>
      </c>
      <c r="I19" s="76">
        <f>3!P6</f>
        <v>28.52</v>
      </c>
      <c r="J19" s="137">
        <f>4!P6</f>
        <v>29.28</v>
      </c>
      <c r="K19" s="94">
        <f>5!K6</f>
        <v>43.775000000000006</v>
      </c>
      <c r="L19" s="140">
        <f t="shared" si="0"/>
        <v>263.21500000000003</v>
      </c>
      <c r="M19" s="117">
        <v>14</v>
      </c>
      <c r="O19" s="92"/>
    </row>
    <row r="20" spans="1:13" s="37" customFormat="1" ht="15" customHeight="1">
      <c r="A20" s="73">
        <v>16</v>
      </c>
      <c r="B20" s="113" t="s">
        <v>26</v>
      </c>
      <c r="C20" s="74" t="s">
        <v>76</v>
      </c>
      <c r="D20" s="75" t="s">
        <v>31</v>
      </c>
      <c r="E20" s="75" t="s">
        <v>15</v>
      </c>
      <c r="F20" s="73">
        <f>1!U19</f>
        <v>109</v>
      </c>
      <c r="G20" s="117" t="str">
        <f>1!V19</f>
        <v>ne</v>
      </c>
      <c r="H20" s="137">
        <f>2!V19</f>
        <v>52</v>
      </c>
      <c r="I20" s="76">
        <f>3!P19</f>
        <v>49.94</v>
      </c>
      <c r="J20" s="137">
        <f>4!P19</f>
        <v>26.259999999999998</v>
      </c>
      <c r="K20" s="94">
        <f>5!K19</f>
        <v>25.105</v>
      </c>
      <c r="L20" s="140">
        <f t="shared" si="0"/>
        <v>262.305</v>
      </c>
      <c r="M20" s="117">
        <v>15</v>
      </c>
    </row>
    <row r="21" spans="1:13" s="37" customFormat="1" ht="15" customHeight="1">
      <c r="A21" s="73">
        <v>1</v>
      </c>
      <c r="B21" s="113" t="s">
        <v>26</v>
      </c>
      <c r="C21" s="74" t="s">
        <v>56</v>
      </c>
      <c r="D21" s="75" t="s">
        <v>38</v>
      </c>
      <c r="E21" s="75" t="s">
        <v>15</v>
      </c>
      <c r="F21" s="73">
        <f>1!U4</f>
        <v>91</v>
      </c>
      <c r="G21" s="117" t="str">
        <f>1!V4</f>
        <v>ne</v>
      </c>
      <c r="H21" s="137">
        <f>2!V4</f>
        <v>7.4</v>
      </c>
      <c r="I21" s="76">
        <f>3!P4</f>
        <v>49.370000000000005</v>
      </c>
      <c r="J21" s="137">
        <f>4!P4</f>
        <v>5.370000000000001</v>
      </c>
      <c r="K21" s="94">
        <f>5!K4</f>
        <v>39.915</v>
      </c>
      <c r="L21" s="140">
        <f t="shared" si="0"/>
        <v>193.055</v>
      </c>
      <c r="M21" s="117">
        <v>16</v>
      </c>
    </row>
    <row r="22" spans="1:15" s="37" customFormat="1" ht="15" customHeight="1">
      <c r="A22" s="73">
        <v>15</v>
      </c>
      <c r="B22" s="113" t="s">
        <v>26</v>
      </c>
      <c r="C22" s="74" t="s">
        <v>77</v>
      </c>
      <c r="D22" s="75" t="s">
        <v>31</v>
      </c>
      <c r="E22" s="75" t="s">
        <v>15</v>
      </c>
      <c r="F22" s="73">
        <f>1!U18</f>
        <v>104</v>
      </c>
      <c r="G22" s="117" t="str">
        <f>1!V18</f>
        <v>ne</v>
      </c>
      <c r="H22" s="137">
        <f>2!V18</f>
        <v>19.89</v>
      </c>
      <c r="I22" s="76">
        <f>3!P18</f>
        <v>7.759999999999998</v>
      </c>
      <c r="J22" s="137" t="str">
        <f>4!P18</f>
        <v>0</v>
      </c>
      <c r="K22" s="94">
        <f>5!K18</f>
        <v>17.855000000000004</v>
      </c>
      <c r="L22" s="140">
        <f t="shared" si="0"/>
        <v>149.505</v>
      </c>
      <c r="M22" s="117">
        <v>17</v>
      </c>
      <c r="O22" s="92"/>
    </row>
    <row r="23" spans="1:15" s="37" customFormat="1" ht="15" customHeight="1" thickBot="1">
      <c r="A23" s="197">
        <v>23</v>
      </c>
      <c r="B23" s="198" t="s">
        <v>26</v>
      </c>
      <c r="C23" s="199" t="s">
        <v>58</v>
      </c>
      <c r="D23" s="200" t="s">
        <v>34</v>
      </c>
      <c r="E23" s="200" t="s">
        <v>15</v>
      </c>
      <c r="F23" s="197">
        <f>1!U26</f>
        <v>60</v>
      </c>
      <c r="G23" s="201" t="str">
        <f>1!V26</f>
        <v>ne</v>
      </c>
      <c r="H23" s="202">
        <f>2!V26</f>
        <v>23.2</v>
      </c>
      <c r="I23" s="203">
        <f>3!P26</f>
        <v>30.01</v>
      </c>
      <c r="J23" s="202">
        <f>4!P26</f>
        <v>12.56</v>
      </c>
      <c r="K23" s="204" t="str">
        <f>5!K26</f>
        <v>0</v>
      </c>
      <c r="L23" s="205">
        <f t="shared" si="0"/>
        <v>125.77000000000001</v>
      </c>
      <c r="M23" s="201">
        <v>18</v>
      </c>
      <c r="O23" s="92"/>
    </row>
    <row r="24" spans="1:15" s="37" customFormat="1" ht="15" customHeight="1" thickBot="1">
      <c r="A24" s="240" t="s">
        <v>89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2"/>
      <c r="O24" s="92"/>
    </row>
    <row r="25" spans="1:13" s="37" customFormat="1" ht="15" customHeight="1">
      <c r="A25" s="206">
        <v>5</v>
      </c>
      <c r="B25" s="207" t="s">
        <v>79</v>
      </c>
      <c r="C25" s="208" t="s">
        <v>52</v>
      </c>
      <c r="D25" s="209" t="s">
        <v>12</v>
      </c>
      <c r="E25" s="209" t="s">
        <v>15</v>
      </c>
      <c r="F25" s="206">
        <f>1!U8</f>
        <v>134</v>
      </c>
      <c r="G25" s="210" t="str">
        <f>1!V8</f>
        <v>I.</v>
      </c>
      <c r="H25" s="211">
        <f>2!V8</f>
        <v>68.72</v>
      </c>
      <c r="I25" s="212">
        <f>3!P8</f>
        <v>96.16</v>
      </c>
      <c r="J25" s="211">
        <f>4!P8</f>
        <v>27.35</v>
      </c>
      <c r="K25" s="213">
        <f>5!K8</f>
        <v>51.519999999999996</v>
      </c>
      <c r="L25" s="214">
        <f>SUM(F25,H25:K25)</f>
        <v>377.75</v>
      </c>
      <c r="M25" s="210">
        <v>1</v>
      </c>
    </row>
    <row r="26" spans="1:15" s="37" customFormat="1" ht="15" customHeight="1">
      <c r="A26" s="73">
        <v>13</v>
      </c>
      <c r="B26" s="113" t="s">
        <v>79</v>
      </c>
      <c r="C26" s="74" t="s">
        <v>24</v>
      </c>
      <c r="D26" s="75" t="s">
        <v>85</v>
      </c>
      <c r="E26" s="75" t="s">
        <v>15</v>
      </c>
      <c r="F26" s="73">
        <f>1!U16</f>
        <v>133</v>
      </c>
      <c r="G26" s="117" t="str">
        <f>1!V16</f>
        <v>I.</v>
      </c>
      <c r="H26" s="137">
        <f>2!V16</f>
        <v>68.38</v>
      </c>
      <c r="I26" s="76">
        <f>3!P16</f>
        <v>97.31</v>
      </c>
      <c r="J26" s="137">
        <f>4!P16</f>
        <v>35.59</v>
      </c>
      <c r="K26" s="94">
        <f>5!K16</f>
        <v>41.83</v>
      </c>
      <c r="L26" s="140">
        <f>SUM(F26,H26:K26)</f>
        <v>376.10999999999996</v>
      </c>
      <c r="M26" s="117">
        <v>2</v>
      </c>
      <c r="O26" s="92"/>
    </row>
    <row r="27" spans="1:15" s="37" customFormat="1" ht="15" customHeight="1">
      <c r="A27" s="73">
        <v>11</v>
      </c>
      <c r="B27" s="113" t="s">
        <v>79</v>
      </c>
      <c r="C27" s="74" t="s">
        <v>24</v>
      </c>
      <c r="D27" s="75" t="s">
        <v>9</v>
      </c>
      <c r="E27" s="75" t="s">
        <v>15</v>
      </c>
      <c r="F27" s="73">
        <f>1!U14</f>
        <v>124</v>
      </c>
      <c r="G27" s="117" t="str">
        <f>1!V14</f>
        <v>III.</v>
      </c>
      <c r="H27" s="137">
        <f>2!V14</f>
        <v>75.07</v>
      </c>
      <c r="I27" s="76">
        <f>3!P14</f>
        <v>83.27</v>
      </c>
      <c r="J27" s="137">
        <f>4!P14</f>
        <v>36.39</v>
      </c>
      <c r="K27" s="94">
        <f>5!K14</f>
        <v>51.515</v>
      </c>
      <c r="L27" s="140">
        <f>SUM(F27,H27:K27)</f>
        <v>370.24499999999995</v>
      </c>
      <c r="M27" s="117">
        <v>3</v>
      </c>
      <c r="O27" s="92"/>
    </row>
    <row r="28" spans="1:13" s="37" customFormat="1" ht="15" customHeight="1">
      <c r="A28" s="73">
        <v>20</v>
      </c>
      <c r="B28" s="113" t="s">
        <v>79</v>
      </c>
      <c r="C28" s="74" t="s">
        <v>87</v>
      </c>
      <c r="D28" s="75" t="s">
        <v>36</v>
      </c>
      <c r="E28" s="75" t="s">
        <v>15</v>
      </c>
      <c r="F28" s="73">
        <f>1!U23</f>
        <v>115</v>
      </c>
      <c r="G28" s="117" t="str">
        <f>1!V23</f>
        <v>ne</v>
      </c>
      <c r="H28" s="137">
        <f>2!V23</f>
        <v>59.69</v>
      </c>
      <c r="I28" s="76">
        <f>3!P23</f>
        <v>85.44</v>
      </c>
      <c r="J28" s="137">
        <f>4!P23</f>
        <v>38.08</v>
      </c>
      <c r="K28" s="94">
        <f>5!K23</f>
        <v>30.91</v>
      </c>
      <c r="L28" s="140">
        <f>SUM(F28,H28:K28)</f>
        <v>329.12</v>
      </c>
      <c r="M28" s="117">
        <v>4</v>
      </c>
    </row>
    <row r="29" spans="1:15" s="37" customFormat="1" ht="15" customHeight="1" thickBot="1">
      <c r="A29" s="77">
        <v>19</v>
      </c>
      <c r="B29" s="114" t="s">
        <v>79</v>
      </c>
      <c r="C29" s="78" t="s">
        <v>86</v>
      </c>
      <c r="D29" s="79" t="s">
        <v>36</v>
      </c>
      <c r="E29" s="79" t="s">
        <v>15</v>
      </c>
      <c r="F29" s="77">
        <f>1!U22</f>
        <v>117</v>
      </c>
      <c r="G29" s="118" t="str">
        <f>1!V22</f>
        <v>III.</v>
      </c>
      <c r="H29" s="138">
        <f>2!V22</f>
        <v>45.41</v>
      </c>
      <c r="I29" s="80">
        <f>3!P22</f>
        <v>26.259999999999998</v>
      </c>
      <c r="J29" s="138">
        <f>4!P22</f>
        <v>36.45</v>
      </c>
      <c r="K29" s="95">
        <f>5!K22</f>
        <v>34.255</v>
      </c>
      <c r="L29" s="141">
        <f>SUM(F29,H29:K29)</f>
        <v>259.375</v>
      </c>
      <c r="M29" s="118">
        <v>5</v>
      </c>
      <c r="O29" s="92"/>
    </row>
    <row r="30" spans="1:18" s="37" customFormat="1" ht="12.75">
      <c r="A30" s="115" t="s">
        <v>61</v>
      </c>
      <c r="B30" s="87">
        <f>COUNTIF(B6:B29,"R")</f>
        <v>5</v>
      </c>
      <c r="C30" s="239" t="s">
        <v>8</v>
      </c>
      <c r="D30" s="177">
        <f ca="1">TODAY()</f>
        <v>44541</v>
      </c>
      <c r="E30" s="1"/>
      <c r="F30" s="1"/>
      <c r="G30" s="1"/>
      <c r="H30" s="1"/>
      <c r="I30" s="1"/>
      <c r="J30" s="18"/>
      <c r="K30" s="18"/>
      <c r="L30" s="1"/>
      <c r="M30" s="1"/>
      <c r="P30" s="92"/>
      <c r="Q30" s="92"/>
      <c r="R30" s="92"/>
    </row>
    <row r="31" spans="1:18" s="37" customFormat="1" ht="12.75">
      <c r="A31" s="115"/>
      <c r="B31" s="87"/>
      <c r="C31" s="239"/>
      <c r="D31" s="68">
        <f ca="1">NOW()</f>
        <v>44541.64208136574</v>
      </c>
      <c r="E31" s="1"/>
      <c r="F31" s="1"/>
      <c r="G31" s="1"/>
      <c r="H31" s="18"/>
      <c r="I31" s="18"/>
      <c r="J31" s="18"/>
      <c r="K31" s="18"/>
      <c r="L31" s="38"/>
      <c r="M31" s="38"/>
      <c r="O31" s="92"/>
      <c r="P31" s="92"/>
      <c r="Q31" s="92"/>
      <c r="R31" s="92"/>
    </row>
    <row r="32" spans="1:18" s="37" customFormat="1" ht="12.75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8" t="s">
        <v>49</v>
      </c>
      <c r="K32" s="1"/>
      <c r="L32" s="1"/>
      <c r="M32" s="1"/>
      <c r="O32" s="92"/>
      <c r="P32" s="92"/>
      <c r="Q32" s="92"/>
      <c r="R32" s="92"/>
    </row>
    <row r="33" spans="1:18" s="37" customFormat="1" ht="12.75">
      <c r="A33" s="1" t="s">
        <v>51</v>
      </c>
      <c r="B33" s="1"/>
      <c r="C33" s="1"/>
      <c r="E33" s="1"/>
      <c r="F33" s="1"/>
      <c r="G33" s="1"/>
      <c r="H33" s="1"/>
      <c r="I33" s="1"/>
      <c r="J33" s="18" t="s">
        <v>50</v>
      </c>
      <c r="K33" s="1"/>
      <c r="L33" s="1"/>
      <c r="M33" s="1"/>
      <c r="P33" s="92"/>
      <c r="Q33" s="92"/>
      <c r="R33" s="92"/>
    </row>
    <row r="34" spans="1:15" s="37" customFormat="1" ht="12.75">
      <c r="A34" s="1"/>
      <c r="B34" s="1"/>
      <c r="C34" s="1"/>
      <c r="E34" s="1"/>
      <c r="F34" s="1"/>
      <c r="G34" s="1"/>
      <c r="H34" s="1"/>
      <c r="I34" s="1"/>
      <c r="J34" s="18"/>
      <c r="K34" s="1"/>
      <c r="L34" s="1"/>
      <c r="M34" s="1"/>
      <c r="O34" s="92"/>
    </row>
    <row r="35" spans="1:18" s="37" customFormat="1" ht="12.75">
      <c r="A35" s="1"/>
      <c r="B35" s="1"/>
      <c r="C35" s="39"/>
      <c r="D35" s="40"/>
      <c r="E35" s="40"/>
      <c r="F35" s="1"/>
      <c r="G35" s="1"/>
      <c r="H35" s="1"/>
      <c r="I35" s="1"/>
      <c r="J35" s="18"/>
      <c r="K35" s="1"/>
      <c r="L35" s="1"/>
      <c r="M35" s="1"/>
      <c r="P35" s="1"/>
      <c r="Q35" s="1"/>
      <c r="R35" s="1"/>
    </row>
    <row r="36" spans="1:18" s="37" customFormat="1" ht="12.75">
      <c r="A36" s="1"/>
      <c r="B36" s="1"/>
      <c r="C36" s="39"/>
      <c r="D36" s="40"/>
      <c r="E36" s="40"/>
      <c r="F36" s="1"/>
      <c r="G36" s="1"/>
      <c r="H36" s="1"/>
      <c r="I36" s="1"/>
      <c r="J36" s="18"/>
      <c r="K36" s="1"/>
      <c r="L36" s="1"/>
      <c r="M36" s="1"/>
      <c r="O36" s="92"/>
      <c r="P36" s="92"/>
      <c r="Q36" s="92"/>
      <c r="R36" s="92"/>
    </row>
    <row r="37" spans="1:18" s="37" customFormat="1" ht="12.75">
      <c r="A37" s="1"/>
      <c r="B37" s="1"/>
      <c r="C37" s="1"/>
      <c r="D37" s="1"/>
      <c r="E37" s="1"/>
      <c r="F37" s="1"/>
      <c r="G37" s="1"/>
      <c r="H37" s="1"/>
      <c r="I37" s="1"/>
      <c r="J37" s="18"/>
      <c r="K37" s="1"/>
      <c r="L37" s="1"/>
      <c r="M37" s="1"/>
      <c r="P37" s="92"/>
      <c r="Q37" s="92"/>
      <c r="R37" s="92"/>
    </row>
    <row r="38" spans="1:18" s="37" customFormat="1" ht="12.75">
      <c r="A38" s="1"/>
      <c r="B38" s="1"/>
      <c r="C38" s="1"/>
      <c r="D38" s="1"/>
      <c r="E38" s="1"/>
      <c r="F38" s="1"/>
      <c r="G38" s="1"/>
      <c r="H38" s="1"/>
      <c r="I38" s="1"/>
      <c r="J38" s="18"/>
      <c r="K38" s="1"/>
      <c r="L38" s="1"/>
      <c r="M38" s="1"/>
      <c r="O38" s="92"/>
      <c r="P38" s="1"/>
      <c r="Q38" s="1"/>
      <c r="R38" s="1"/>
    </row>
    <row r="39" spans="1:18" s="37" customFormat="1" ht="12.75">
      <c r="A39" s="1"/>
      <c r="B39" s="1"/>
      <c r="C39" s="1"/>
      <c r="D39" s="1"/>
      <c r="E39" s="1"/>
      <c r="F39" s="1"/>
      <c r="G39" s="1"/>
      <c r="H39" s="1"/>
      <c r="I39" s="1"/>
      <c r="J39" s="18"/>
      <c r="K39" s="1"/>
      <c r="L39" s="1"/>
      <c r="M39" s="1"/>
      <c r="O39" s="92"/>
      <c r="P39" s="92"/>
      <c r="Q39" s="92"/>
      <c r="R39" s="92"/>
    </row>
    <row r="40" spans="1:18" s="37" customFormat="1" ht="12.75">
      <c r="A40" s="1"/>
      <c r="B40" s="1"/>
      <c r="C40" s="1"/>
      <c r="D40" s="1"/>
      <c r="E40" s="1"/>
      <c r="F40" s="1"/>
      <c r="G40" s="1"/>
      <c r="H40" s="1"/>
      <c r="I40" s="1"/>
      <c r="J40" s="18"/>
      <c r="K40" s="1"/>
      <c r="L40" s="1"/>
      <c r="M40" s="1"/>
      <c r="P40" s="1"/>
      <c r="Q40" s="1"/>
      <c r="R40" s="1"/>
    </row>
    <row r="41" spans="1:18" s="37" customFormat="1" ht="12.75">
      <c r="A41" s="1"/>
      <c r="B41" s="1"/>
      <c r="C41" s="1"/>
      <c r="D41" s="1"/>
      <c r="E41" s="1"/>
      <c r="F41" s="1"/>
      <c r="G41" s="1"/>
      <c r="H41" s="1"/>
      <c r="I41" s="1"/>
      <c r="J41" s="18"/>
      <c r="K41" s="1"/>
      <c r="L41" s="1"/>
      <c r="M41" s="1"/>
      <c r="O41" s="92"/>
      <c r="P41" s="92"/>
      <c r="Q41" s="92"/>
      <c r="R41" s="92"/>
    </row>
    <row r="42" spans="1:18" s="37" customFormat="1" ht="12.75">
      <c r="A42" s="1"/>
      <c r="B42" s="1"/>
      <c r="C42" s="1"/>
      <c r="D42" s="1"/>
      <c r="E42" s="1"/>
      <c r="F42" s="1"/>
      <c r="G42" s="1"/>
      <c r="H42" s="1"/>
      <c r="I42" s="1"/>
      <c r="J42" s="18"/>
      <c r="K42" s="1"/>
      <c r="L42" s="1"/>
      <c r="M42" s="1"/>
      <c r="O42" s="92"/>
      <c r="P42" s="1"/>
      <c r="Q42" s="1"/>
      <c r="R42" s="1"/>
    </row>
    <row r="43" spans="1:18" s="37" customFormat="1" ht="12.75">
      <c r="A43" s="1"/>
      <c r="B43" s="1"/>
      <c r="C43" s="1"/>
      <c r="D43" s="1"/>
      <c r="E43" s="1"/>
      <c r="F43" s="1"/>
      <c r="G43" s="1"/>
      <c r="H43" s="1"/>
      <c r="I43" s="1"/>
      <c r="J43" s="18"/>
      <c r="K43" s="1"/>
      <c r="L43" s="1"/>
      <c r="M43" s="1"/>
      <c r="O43" s="92"/>
      <c r="P43" s="1"/>
      <c r="Q43" s="1"/>
      <c r="R43" s="1"/>
    </row>
    <row r="44" spans="1:18" s="37" customFormat="1" ht="12.75">
      <c r="A44" s="1"/>
      <c r="B44" s="1"/>
      <c r="C44" s="1"/>
      <c r="D44" s="1"/>
      <c r="E44" s="1"/>
      <c r="F44" s="1"/>
      <c r="G44" s="1"/>
      <c r="H44" s="1"/>
      <c r="I44" s="1"/>
      <c r="J44" s="18"/>
      <c r="K44" s="1"/>
      <c r="L44" s="1"/>
      <c r="M44" s="1"/>
      <c r="P44" s="1"/>
      <c r="Q44" s="1"/>
      <c r="R44" s="1"/>
    </row>
    <row r="45" spans="1:18" s="37" customFormat="1" ht="12.75">
      <c r="A45" s="1"/>
      <c r="B45" s="1"/>
      <c r="C45" s="1"/>
      <c r="D45" s="1"/>
      <c r="E45" s="1"/>
      <c r="F45" s="1"/>
      <c r="G45" s="1"/>
      <c r="H45" s="1"/>
      <c r="I45" s="1"/>
      <c r="J45" s="18"/>
      <c r="K45" s="1"/>
      <c r="L45" s="1"/>
      <c r="M45" s="1"/>
      <c r="O45" s="92"/>
      <c r="P45" s="1"/>
      <c r="Q45" s="1"/>
      <c r="R45" s="1"/>
    </row>
    <row r="46" spans="1:18" s="37" customFormat="1" ht="12.75">
      <c r="A46" s="1"/>
      <c r="B46" s="1"/>
      <c r="C46" s="1"/>
      <c r="D46" s="1"/>
      <c r="E46" s="1"/>
      <c r="F46" s="1"/>
      <c r="G46" s="1"/>
      <c r="H46" s="1"/>
      <c r="I46" s="1"/>
      <c r="J46" s="18"/>
      <c r="K46" s="1"/>
      <c r="L46" s="1"/>
      <c r="M46" s="1"/>
      <c r="P46" s="92"/>
      <c r="Q46" s="92"/>
      <c r="R46" s="92"/>
    </row>
    <row r="47" spans="1:18" s="37" customFormat="1" ht="12.75">
      <c r="A47" s="1"/>
      <c r="B47" s="1"/>
      <c r="C47" s="1"/>
      <c r="D47" s="1"/>
      <c r="E47" s="1"/>
      <c r="F47" s="1"/>
      <c r="G47" s="1"/>
      <c r="H47" s="1"/>
      <c r="I47" s="1"/>
      <c r="J47" s="18"/>
      <c r="K47" s="1"/>
      <c r="L47" s="1"/>
      <c r="M47" s="1"/>
      <c r="O47" s="92"/>
      <c r="P47" s="92"/>
      <c r="Q47" s="92"/>
      <c r="R47" s="92"/>
    </row>
    <row r="48" spans="1:18" s="37" customFormat="1" ht="12.75">
      <c r="A48" s="1"/>
      <c r="B48" s="1"/>
      <c r="C48" s="1"/>
      <c r="D48" s="1"/>
      <c r="E48" s="1"/>
      <c r="F48" s="1"/>
      <c r="G48" s="1"/>
      <c r="H48" s="1"/>
      <c r="I48" s="1"/>
      <c r="J48" s="18"/>
      <c r="K48" s="1"/>
      <c r="L48" s="1"/>
      <c r="M48" s="1"/>
      <c r="P48" s="92"/>
      <c r="Q48" s="92"/>
      <c r="R48" s="92"/>
    </row>
    <row r="49" spans="1:18" s="37" customFormat="1" ht="12.75">
      <c r="A49" s="1"/>
      <c r="B49" s="1"/>
      <c r="C49" s="1"/>
      <c r="D49" s="1"/>
      <c r="E49" s="1"/>
      <c r="F49" s="1"/>
      <c r="G49" s="1"/>
      <c r="H49" s="1"/>
      <c r="I49" s="1"/>
      <c r="J49" s="18"/>
      <c r="K49" s="1"/>
      <c r="L49" s="1"/>
      <c r="M49" s="1"/>
      <c r="P49" s="1"/>
      <c r="Q49" s="1"/>
      <c r="R49" s="1"/>
    </row>
    <row r="50" spans="1:18" s="37" customFormat="1" ht="12.75">
      <c r="A50" s="1"/>
      <c r="B50" s="1"/>
      <c r="C50" s="1"/>
      <c r="D50" s="1"/>
      <c r="E50" s="1"/>
      <c r="F50" s="1"/>
      <c r="G50" s="1"/>
      <c r="H50" s="1"/>
      <c r="I50" s="1"/>
      <c r="J50" s="18"/>
      <c r="K50" s="1"/>
      <c r="L50" s="1"/>
      <c r="M50" s="1"/>
      <c r="P50" s="1"/>
      <c r="Q50" s="1"/>
      <c r="R50" s="1"/>
    </row>
    <row r="51" ht="12.75">
      <c r="O51" s="37"/>
    </row>
    <row r="52" ht="12.75">
      <c r="O52" s="37"/>
    </row>
    <row r="53" spans="15:18" ht="12.75">
      <c r="O53" s="37"/>
      <c r="P53" s="92"/>
      <c r="Q53" s="92"/>
      <c r="R53" s="92"/>
    </row>
    <row r="54" ht="12.75">
      <c r="O54" s="92"/>
    </row>
    <row r="55" spans="15:18" ht="12.75">
      <c r="O55" s="37"/>
      <c r="P55" s="92"/>
      <c r="Q55" s="92"/>
      <c r="R55" s="92"/>
    </row>
    <row r="56" spans="15:18" ht="12.75">
      <c r="O56" s="92"/>
      <c r="P56" s="92"/>
      <c r="Q56" s="92"/>
      <c r="R56" s="92"/>
    </row>
    <row r="57" ht="12.75">
      <c r="O57" s="37"/>
    </row>
    <row r="58" spans="15:18" ht="12.75">
      <c r="O58" s="92"/>
      <c r="P58" s="92"/>
      <c r="Q58" s="92"/>
      <c r="R58" s="92"/>
    </row>
    <row r="59" spans="15:18" ht="12.75">
      <c r="O59" s="92"/>
      <c r="P59" s="37"/>
      <c r="Q59" s="37"/>
      <c r="R59" s="37"/>
    </row>
    <row r="60" spans="15:18" ht="12.75">
      <c r="O60" s="92"/>
      <c r="P60" s="92"/>
      <c r="Q60" s="92"/>
      <c r="R60" s="92"/>
    </row>
    <row r="61" ht="12.75">
      <c r="O61" s="92"/>
    </row>
    <row r="62" ht="12.75">
      <c r="O62" s="92"/>
    </row>
    <row r="63" spans="15:18" ht="12.75">
      <c r="O63" s="92"/>
      <c r="P63" s="92"/>
      <c r="Q63" s="92"/>
      <c r="R63" s="92"/>
    </row>
    <row r="64" spans="15:18" ht="12.75">
      <c r="O64" s="92"/>
      <c r="P64" s="92"/>
      <c r="Q64" s="92"/>
      <c r="R64" s="92"/>
    </row>
    <row r="65" ht="12.75">
      <c r="O65" s="92"/>
    </row>
    <row r="66" ht="12.75">
      <c r="O66" s="37"/>
    </row>
    <row r="67" ht="12.75">
      <c r="O67" s="92"/>
    </row>
    <row r="68" spans="15:18" ht="12.75">
      <c r="O68" s="92"/>
      <c r="P68" s="92"/>
      <c r="Q68" s="92"/>
      <c r="R68" s="92"/>
    </row>
    <row r="69" ht="12.75">
      <c r="O69" s="92"/>
    </row>
    <row r="70" spans="15:18" ht="12.75">
      <c r="O70" s="37"/>
      <c r="P70" s="92"/>
      <c r="Q70" s="92"/>
      <c r="R70" s="92"/>
    </row>
    <row r="71" spans="15:18" ht="12.75">
      <c r="O71" s="92"/>
      <c r="P71" s="92"/>
      <c r="Q71" s="92"/>
      <c r="R71" s="92"/>
    </row>
    <row r="72" spans="15:18" ht="12.75">
      <c r="O72" s="37"/>
      <c r="P72" s="92"/>
      <c r="Q72" s="92"/>
      <c r="R72" s="92"/>
    </row>
    <row r="73" ht="12.75">
      <c r="O73" s="92"/>
    </row>
    <row r="74" spans="15:18" ht="12.75">
      <c r="O74" s="92"/>
      <c r="P74" s="92"/>
      <c r="Q74" s="92"/>
      <c r="R74" s="92"/>
    </row>
    <row r="75" spans="15:18" ht="12.75">
      <c r="O75" s="37"/>
      <c r="P75" s="92"/>
      <c r="Q75" s="92"/>
      <c r="R75" s="92"/>
    </row>
    <row r="76" spans="15:18" ht="12.75">
      <c r="O76" s="92"/>
      <c r="P76" s="92"/>
      <c r="Q76" s="92"/>
      <c r="R76" s="92"/>
    </row>
    <row r="77" spans="15:18" ht="12.75">
      <c r="O77" s="37"/>
      <c r="P77" s="92"/>
      <c r="Q77" s="92"/>
      <c r="R77" s="92"/>
    </row>
    <row r="78" spans="15:18" ht="12.75">
      <c r="O78" s="92"/>
      <c r="P78" s="92"/>
      <c r="Q78" s="92"/>
      <c r="R78" s="92"/>
    </row>
    <row r="79" spans="15:18" ht="12.75">
      <c r="O79" s="37"/>
      <c r="P79" s="92"/>
      <c r="Q79" s="92"/>
      <c r="R79" s="92"/>
    </row>
    <row r="80" spans="15:18" ht="12.75">
      <c r="O80" s="92"/>
      <c r="P80" s="92"/>
      <c r="Q80" s="92"/>
      <c r="R80" s="92"/>
    </row>
    <row r="81" spans="15:18" ht="12.75">
      <c r="O81" s="92"/>
      <c r="P81" s="92"/>
      <c r="Q81" s="92"/>
      <c r="R81" s="92"/>
    </row>
    <row r="82" spans="15:18" ht="12.75">
      <c r="O82" s="92"/>
      <c r="P82" s="92"/>
      <c r="Q82" s="92"/>
      <c r="R82" s="92"/>
    </row>
    <row r="83" spans="15:18" ht="12.75">
      <c r="O83" s="37"/>
      <c r="P83" s="92"/>
      <c r="Q83" s="92"/>
      <c r="R83" s="92"/>
    </row>
    <row r="84" spans="15:18" ht="12.75">
      <c r="O84" s="37"/>
      <c r="P84" s="92"/>
      <c r="Q84" s="92"/>
      <c r="R84" s="92"/>
    </row>
    <row r="85" ht="12.75">
      <c r="O85" s="92"/>
    </row>
    <row r="86" spans="15:18" ht="12.75">
      <c r="O86" s="92"/>
      <c r="P86" s="92"/>
      <c r="Q86" s="92"/>
      <c r="R86" s="92"/>
    </row>
    <row r="87" ht="12.75">
      <c r="O87" s="92"/>
    </row>
    <row r="88" spans="15:18" ht="12.75">
      <c r="O88" s="92"/>
      <c r="P88" s="92"/>
      <c r="Q88" s="92"/>
      <c r="R88" s="92"/>
    </row>
    <row r="89" spans="15:18" ht="12.75">
      <c r="O89" s="37"/>
      <c r="P89" s="92"/>
      <c r="Q89" s="92"/>
      <c r="R89" s="92"/>
    </row>
    <row r="90" spans="15:18" ht="12.75">
      <c r="O90" s="92"/>
      <c r="P90" s="92"/>
      <c r="Q90" s="92"/>
      <c r="R90" s="92"/>
    </row>
    <row r="91" spans="15:18" ht="12.75">
      <c r="O91" s="92"/>
      <c r="P91" s="92"/>
      <c r="Q91" s="92"/>
      <c r="R91" s="92"/>
    </row>
    <row r="92" spans="15:18" ht="12.75">
      <c r="O92" s="37"/>
      <c r="P92" s="92"/>
      <c r="Q92" s="92"/>
      <c r="R92" s="92"/>
    </row>
    <row r="93" spans="15:18" ht="12.75">
      <c r="O93" s="92"/>
      <c r="P93" s="92"/>
      <c r="Q93" s="92"/>
      <c r="R93" s="92"/>
    </row>
    <row r="94" spans="15:18" ht="12.75">
      <c r="O94" s="92"/>
      <c r="P94" s="92"/>
      <c r="Q94" s="92"/>
      <c r="R94" s="92"/>
    </row>
    <row r="95" ht="12.75">
      <c r="O95" s="92"/>
    </row>
    <row r="96" spans="15:18" ht="12.75">
      <c r="O96" s="92"/>
      <c r="P96" s="92"/>
      <c r="Q96" s="92"/>
      <c r="R96" s="92"/>
    </row>
    <row r="97" spans="15:18" ht="12.75">
      <c r="O97" s="92"/>
      <c r="P97" s="92"/>
      <c r="Q97" s="92"/>
      <c r="R97" s="92"/>
    </row>
    <row r="98" spans="15:18" ht="12.75">
      <c r="O98" s="92"/>
      <c r="P98" s="92"/>
      <c r="Q98" s="92"/>
      <c r="R98" s="92"/>
    </row>
    <row r="99" spans="15:18" ht="12.75">
      <c r="O99" s="92"/>
      <c r="P99" s="92"/>
      <c r="Q99" s="92"/>
      <c r="R99" s="92"/>
    </row>
    <row r="100" spans="15:18" ht="12.75">
      <c r="O100" s="92"/>
      <c r="P100" s="92"/>
      <c r="Q100" s="92"/>
      <c r="R100" s="92"/>
    </row>
    <row r="101" ht="12.75">
      <c r="O101" s="92"/>
    </row>
    <row r="102" spans="15:18" ht="12.75">
      <c r="O102" s="92"/>
      <c r="P102" s="92"/>
      <c r="Q102" s="92"/>
      <c r="R102" s="92"/>
    </row>
    <row r="103" spans="15:18" ht="12.75">
      <c r="O103" s="37"/>
      <c r="P103" s="92"/>
      <c r="Q103" s="92"/>
      <c r="R103" s="92"/>
    </row>
    <row r="104" spans="15:18" ht="12.75">
      <c r="O104" s="92"/>
      <c r="P104" s="92"/>
      <c r="Q104" s="92"/>
      <c r="R104" s="92"/>
    </row>
    <row r="105" spans="15:18" ht="12.75">
      <c r="O105" s="37"/>
      <c r="P105" s="92"/>
      <c r="Q105" s="92"/>
      <c r="R105" s="92"/>
    </row>
    <row r="106" ht="12.75">
      <c r="O106" s="92"/>
    </row>
    <row r="109" spans="16:18" ht="12.75">
      <c r="P109" s="92"/>
      <c r="Q109" s="92"/>
      <c r="R109" s="92"/>
    </row>
    <row r="110" spans="16:18" ht="12.75">
      <c r="P110" s="92"/>
      <c r="Q110" s="92"/>
      <c r="R110" s="92"/>
    </row>
    <row r="113" spans="16:18" ht="12.75">
      <c r="P113" s="92"/>
      <c r="Q113" s="92"/>
      <c r="R113" s="92"/>
    </row>
    <row r="115" spans="16:18" ht="12.75">
      <c r="P115" s="92"/>
      <c r="Q115" s="92"/>
      <c r="R115" s="92"/>
    </row>
    <row r="118" spans="16:18" ht="12.75">
      <c r="P118" s="92"/>
      <c r="Q118" s="92"/>
      <c r="R118" s="92"/>
    </row>
    <row r="120" spans="16:18" ht="12.75">
      <c r="P120" s="92"/>
      <c r="Q120" s="92"/>
      <c r="R120" s="92"/>
    </row>
    <row r="122" spans="16:18" ht="12.75">
      <c r="P122" s="92"/>
      <c r="Q122" s="92"/>
      <c r="R122" s="92"/>
    </row>
    <row r="123" spans="16:18" ht="12.75">
      <c r="P123" s="92"/>
      <c r="Q123" s="92"/>
      <c r="R123" s="92"/>
    </row>
    <row r="125" spans="16:18" ht="12.75">
      <c r="P125" s="92"/>
      <c r="Q125" s="92"/>
      <c r="R125" s="92"/>
    </row>
    <row r="126" spans="16:18" ht="12.75">
      <c r="P126" s="92"/>
      <c r="Q126" s="92"/>
      <c r="R126" s="92"/>
    </row>
    <row r="128" spans="16:18" ht="12.75">
      <c r="P128" s="92"/>
      <c r="Q128" s="92"/>
      <c r="R128" s="92"/>
    </row>
    <row r="129" spans="16:18" ht="12.75">
      <c r="P129" s="92"/>
      <c r="Q129" s="92"/>
      <c r="R129" s="92"/>
    </row>
    <row r="130" spans="16:18" ht="12.75">
      <c r="P130" s="92"/>
      <c r="Q130" s="92"/>
      <c r="R130" s="92"/>
    </row>
    <row r="132" spans="16:18" ht="12.75">
      <c r="P132" s="92"/>
      <c r="Q132" s="92"/>
      <c r="R132" s="92"/>
    </row>
    <row r="133" spans="16:18" ht="12.75">
      <c r="P133" s="92"/>
      <c r="Q133" s="92"/>
      <c r="R133" s="92"/>
    </row>
    <row r="134" spans="16:18" ht="12.75">
      <c r="P134" s="92"/>
      <c r="Q134" s="92"/>
      <c r="R134" s="92"/>
    </row>
    <row r="136" spans="16:18" ht="12.75">
      <c r="P136" s="92"/>
      <c r="Q136" s="92"/>
      <c r="R136" s="92"/>
    </row>
    <row r="137" spans="16:18" ht="12.75">
      <c r="P137" s="92"/>
      <c r="Q137" s="92"/>
      <c r="R137" s="92"/>
    </row>
    <row r="138" spans="16:18" ht="12.75">
      <c r="P138" s="92"/>
      <c r="Q138" s="92"/>
      <c r="R138" s="92"/>
    </row>
    <row r="139" spans="16:18" ht="12.75">
      <c r="P139" s="92"/>
      <c r="Q139" s="92"/>
      <c r="R139" s="92"/>
    </row>
    <row r="140" spans="16:18" ht="12.75">
      <c r="P140" s="92"/>
      <c r="Q140" s="92"/>
      <c r="R140" s="92"/>
    </row>
    <row r="141" spans="16:18" ht="12.75">
      <c r="P141" s="92"/>
      <c r="Q141" s="92"/>
      <c r="R141" s="92"/>
    </row>
    <row r="142" spans="16:18" ht="12.75">
      <c r="P142" s="92"/>
      <c r="Q142" s="92"/>
      <c r="R142" s="92"/>
    </row>
    <row r="147" spans="16:18" ht="12.75">
      <c r="P147" s="92"/>
      <c r="Q147" s="92"/>
      <c r="R147" s="92"/>
    </row>
    <row r="148" spans="16:18" ht="12.75">
      <c r="P148" s="92"/>
      <c r="Q148" s="92"/>
      <c r="R148" s="92"/>
    </row>
    <row r="150" spans="16:18" ht="12.75">
      <c r="P150" s="92"/>
      <c r="Q150" s="92"/>
      <c r="R150" s="92"/>
    </row>
    <row r="151" spans="16:18" ht="12.75">
      <c r="P151" s="92"/>
      <c r="Q151" s="92"/>
      <c r="R151" s="92"/>
    </row>
    <row r="152" spans="16:18" ht="12.75">
      <c r="P152" s="92"/>
      <c r="Q152" s="92"/>
      <c r="R152" s="92"/>
    </row>
    <row r="153" spans="16:18" ht="12.75">
      <c r="P153" s="92"/>
      <c r="Q153" s="92"/>
      <c r="R153" s="92"/>
    </row>
    <row r="155" spans="16:18" ht="12.75">
      <c r="P155" s="92"/>
      <c r="Q155" s="92"/>
      <c r="R155" s="92"/>
    </row>
    <row r="156" spans="16:18" ht="12.75">
      <c r="P156" s="92"/>
      <c r="Q156" s="92"/>
      <c r="R156" s="92"/>
    </row>
    <row r="159" spans="16:18" ht="12.75">
      <c r="P159" s="37"/>
      <c r="Q159" s="37"/>
      <c r="R159" s="37"/>
    </row>
    <row r="160" spans="16:18" ht="12.75">
      <c r="P160" s="92"/>
      <c r="Q160" s="92"/>
      <c r="R160" s="92"/>
    </row>
    <row r="161" spans="16:18" ht="12.75">
      <c r="P161" s="37"/>
      <c r="Q161" s="37"/>
      <c r="R161" s="37"/>
    </row>
    <row r="164" spans="16:18" ht="12.75">
      <c r="P164" s="92"/>
      <c r="Q164" s="92"/>
      <c r="R164" s="92"/>
    </row>
    <row r="165" spans="16:18" ht="12.75">
      <c r="P165" s="92"/>
      <c r="Q165" s="92"/>
      <c r="R165" s="92"/>
    </row>
    <row r="166" spans="16:18" ht="12.75">
      <c r="P166" s="92"/>
      <c r="Q166" s="92"/>
      <c r="R166" s="92"/>
    </row>
    <row r="169" spans="16:18" ht="12.75">
      <c r="P169" s="37"/>
      <c r="Q169" s="37"/>
      <c r="R169" s="37"/>
    </row>
    <row r="171" spans="16:18" ht="12.75">
      <c r="P171" s="92"/>
      <c r="Q171" s="92"/>
      <c r="R171" s="92"/>
    </row>
    <row r="174" spans="16:18" ht="12.75">
      <c r="P174" s="37"/>
      <c r="Q174" s="37"/>
      <c r="R174" s="37"/>
    </row>
    <row r="176" spans="16:18" ht="12.75">
      <c r="P176" s="92"/>
      <c r="Q176" s="92"/>
      <c r="R176" s="92"/>
    </row>
    <row r="177" spans="16:18" ht="12.75">
      <c r="P177" s="92"/>
      <c r="Q177" s="92"/>
      <c r="R177" s="92"/>
    </row>
    <row r="183" spans="16:18" ht="12.75">
      <c r="P183" s="92"/>
      <c r="Q183" s="92"/>
      <c r="R183" s="92"/>
    </row>
    <row r="185" spans="16:18" ht="12.75">
      <c r="P185" s="92"/>
      <c r="Q185" s="92"/>
      <c r="R185" s="92"/>
    </row>
    <row r="187" spans="16:18" ht="12.75">
      <c r="P187" s="92"/>
      <c r="Q187" s="92"/>
      <c r="R187" s="92"/>
    </row>
    <row r="192" spans="16:18" ht="12.75">
      <c r="P192" s="92"/>
      <c r="Q192" s="92"/>
      <c r="R192" s="92"/>
    </row>
    <row r="194" spans="16:18" ht="12.75">
      <c r="P194" s="92"/>
      <c r="Q194" s="92"/>
      <c r="R194" s="92"/>
    </row>
    <row r="198" spans="16:18" ht="12.75">
      <c r="P198" s="92"/>
      <c r="Q198" s="92"/>
      <c r="R198" s="92"/>
    </row>
    <row r="201" spans="16:18" ht="12.75">
      <c r="P201" s="92"/>
      <c r="Q201" s="92"/>
      <c r="R201" s="92"/>
    </row>
    <row r="205" spans="16:18" ht="12.75">
      <c r="P205" s="92"/>
      <c r="Q205" s="92"/>
      <c r="R205" s="92"/>
    </row>
    <row r="210" spans="16:18" ht="12.75">
      <c r="P210" s="92"/>
      <c r="Q210" s="92"/>
      <c r="R210" s="92"/>
    </row>
    <row r="221" spans="16:18" ht="12.75">
      <c r="P221" s="92"/>
      <c r="Q221" s="92"/>
      <c r="R221" s="92"/>
    </row>
    <row r="228" spans="16:18" ht="12.75">
      <c r="P228" s="92"/>
      <c r="Q228" s="92"/>
      <c r="R228" s="92"/>
    </row>
    <row r="236" spans="16:18" ht="12.75">
      <c r="P236" s="92"/>
      <c r="Q236" s="92"/>
      <c r="R236" s="92"/>
    </row>
    <row r="238" spans="16:18" ht="12.75">
      <c r="P238" s="92"/>
      <c r="Q238" s="92"/>
      <c r="R238" s="92"/>
    </row>
    <row r="250" spans="16:18" ht="12.75">
      <c r="P250" s="92"/>
      <c r="Q250" s="92"/>
      <c r="R250" s="92"/>
    </row>
    <row r="274" spans="16:18" ht="12.75">
      <c r="P274" s="92"/>
      <c r="Q274" s="92"/>
      <c r="R274" s="92"/>
    </row>
    <row r="280" spans="16:18" ht="12.75">
      <c r="P280" s="92"/>
      <c r="Q280" s="92"/>
      <c r="R280" s="92"/>
    </row>
    <row r="286" spans="16:18" ht="12.75">
      <c r="P286" s="92"/>
      <c r="Q286" s="92"/>
      <c r="R286" s="92"/>
    </row>
    <row r="301" spans="16:18" ht="12.75">
      <c r="P301" s="92"/>
      <c r="Q301" s="92"/>
      <c r="R301" s="92"/>
    </row>
  </sheetData>
  <sheetProtection/>
  <mergeCells count="15">
    <mergeCell ref="L3:L4"/>
    <mergeCell ref="M3:M4"/>
    <mergeCell ref="C30:C31"/>
    <mergeCell ref="A24:M24"/>
    <mergeCell ref="A5:M5"/>
    <mergeCell ref="A1:D1"/>
    <mergeCell ref="E1:K1"/>
    <mergeCell ref="L1:M2"/>
    <mergeCell ref="A2:D2"/>
    <mergeCell ref="E2:K2"/>
    <mergeCell ref="B3:B4"/>
    <mergeCell ref="C3:C4"/>
    <mergeCell ref="D3:D4"/>
    <mergeCell ref="E3:E4"/>
    <mergeCell ref="G3:G4"/>
  </mergeCells>
  <conditionalFormatting sqref="B6:B23 B25:B29">
    <cfRule type="cellIs" priority="2" dxfId="0" operator="equal" stopIfTrue="1">
      <formula>"R"</formula>
    </cfRule>
  </conditionalFormatting>
  <conditionalFormatting sqref="F6:H6 K7 K9:K15 H7:H19 J6:J23 K18:K23 H21:H23 I7:I23 F7:G23 F25:K29">
    <cfRule type="cellIs" priority="1" dxfId="13" operator="equal" stopIfTrue="1">
      <formula>0</formula>
    </cfRule>
  </conditionalFormatting>
  <printOptions horizontalCentered="1"/>
  <pageMargins left="0.15748031496062992" right="0.11811023622047245" top="0.31496062992125984" bottom="0.35433070866141736" header="0.15748031496062992" footer="0.2362204724409449"/>
  <pageSetup horizontalDpi="600" verticalDpi="600" orientation="portrait" paperSize="9" scale="85" r:id="rId1"/>
  <headerFooter alignWithMargins="0">
    <oddFooter xml:space="preserve">&amp;R         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00"/>
  <sheetViews>
    <sheetView zoomScalePageLayoutView="0" workbookViewId="0" topLeftCell="A1">
      <selection activeCell="C40" sqref="C40"/>
    </sheetView>
  </sheetViews>
  <sheetFormatPr defaultColWidth="9.00390625" defaultRowHeight="12.75"/>
  <cols>
    <col min="1" max="1" width="5.625" style="1" customWidth="1"/>
    <col min="2" max="2" width="6.125" style="1" customWidth="1"/>
    <col min="3" max="3" width="15.875" style="1" bestFit="1" customWidth="1"/>
    <col min="4" max="4" width="11.125" style="1" customWidth="1"/>
    <col min="5" max="5" width="21.25390625" style="1" customWidth="1"/>
    <col min="6" max="6" width="6.75390625" style="1" customWidth="1"/>
    <col min="7" max="7" width="5.75390625" style="1" customWidth="1"/>
    <col min="8" max="8" width="6.25390625" style="1" customWidth="1"/>
    <col min="9" max="9" width="7.25390625" style="1" bestFit="1" customWidth="1"/>
    <col min="10" max="10" width="6.875" style="18" customWidth="1"/>
    <col min="11" max="11" width="6.875" style="1" customWidth="1"/>
    <col min="12" max="12" width="11.875" style="1" customWidth="1"/>
    <col min="13" max="13" width="9.375" style="1" customWidth="1"/>
    <col min="14" max="15" width="9.125" style="1" customWidth="1"/>
    <col min="16" max="16" width="13.375" style="1" bestFit="1" customWidth="1"/>
    <col min="17" max="17" width="8.875" style="1" bestFit="1" customWidth="1"/>
    <col min="18" max="18" width="18.625" style="1" bestFit="1" customWidth="1"/>
    <col min="19" max="16384" width="9.125" style="1" customWidth="1"/>
  </cols>
  <sheetData>
    <row r="1" spans="1:13" ht="31.5" customHeight="1">
      <c r="A1" s="215" t="s">
        <v>6</v>
      </c>
      <c r="B1" s="216"/>
      <c r="C1" s="217"/>
      <c r="D1" s="218"/>
      <c r="E1" s="219" t="s">
        <v>72</v>
      </c>
      <c r="F1" s="220"/>
      <c r="G1" s="220"/>
      <c r="H1" s="220"/>
      <c r="I1" s="220"/>
      <c r="J1" s="220"/>
      <c r="K1" s="221"/>
      <c r="L1" s="222" t="s">
        <v>73</v>
      </c>
      <c r="M1" s="223"/>
    </row>
    <row r="2" spans="1:13" ht="31.5" customHeight="1" thickBot="1">
      <c r="A2" s="226" t="s">
        <v>70</v>
      </c>
      <c r="B2" s="246"/>
      <c r="C2" s="247"/>
      <c r="D2" s="229"/>
      <c r="E2" s="230" t="s">
        <v>71</v>
      </c>
      <c r="F2" s="231"/>
      <c r="G2" s="231"/>
      <c r="H2" s="231"/>
      <c r="I2" s="231"/>
      <c r="J2" s="231"/>
      <c r="K2" s="232"/>
      <c r="L2" s="224"/>
      <c r="M2" s="225"/>
    </row>
    <row r="3" spans="1:13" ht="12" customHeight="1">
      <c r="A3" s="31" t="s">
        <v>7</v>
      </c>
      <c r="B3" s="233" t="s">
        <v>25</v>
      </c>
      <c r="C3" s="235" t="s">
        <v>2</v>
      </c>
      <c r="D3" s="235" t="s">
        <v>3</v>
      </c>
      <c r="E3" s="233" t="s">
        <v>4</v>
      </c>
      <c r="F3" s="32" t="s">
        <v>55</v>
      </c>
      <c r="G3" s="235" t="s">
        <v>23</v>
      </c>
      <c r="H3" s="33" t="s">
        <v>5</v>
      </c>
      <c r="I3" s="31" t="s">
        <v>5</v>
      </c>
      <c r="J3" s="31" t="s">
        <v>5</v>
      </c>
      <c r="K3" s="33" t="s">
        <v>5</v>
      </c>
      <c r="L3" s="237" t="s">
        <v>46</v>
      </c>
      <c r="M3" s="237" t="s">
        <v>0</v>
      </c>
    </row>
    <row r="4" spans="1:13" ht="13.5" customHeight="1" thickBot="1">
      <c r="A4" s="34" t="s">
        <v>1</v>
      </c>
      <c r="B4" s="234"/>
      <c r="C4" s="236"/>
      <c r="D4" s="236"/>
      <c r="E4" s="234"/>
      <c r="F4" s="35">
        <v>6</v>
      </c>
      <c r="G4" s="236"/>
      <c r="H4" s="36">
        <v>2</v>
      </c>
      <c r="I4" s="34">
        <v>3</v>
      </c>
      <c r="J4" s="34">
        <v>4</v>
      </c>
      <c r="K4" s="36">
        <v>5</v>
      </c>
      <c r="L4" s="238"/>
      <c r="M4" s="238"/>
    </row>
    <row r="5" spans="1:13" ht="13.5" customHeight="1" thickBot="1">
      <c r="A5" s="240" t="s">
        <v>88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2"/>
    </row>
    <row r="6" spans="1:15" s="37" customFormat="1" ht="15" customHeight="1">
      <c r="A6" s="69">
        <v>1</v>
      </c>
      <c r="B6" s="112" t="s">
        <v>26</v>
      </c>
      <c r="C6" s="70" t="s">
        <v>56</v>
      </c>
      <c r="D6" s="71" t="s">
        <v>38</v>
      </c>
      <c r="E6" s="71" t="s">
        <v>15</v>
      </c>
      <c r="F6" s="69">
        <f>1!U4</f>
        <v>91</v>
      </c>
      <c r="G6" s="116" t="str">
        <f>1!V4</f>
        <v>ne</v>
      </c>
      <c r="H6" s="136">
        <f>2!V4</f>
        <v>7.4</v>
      </c>
      <c r="I6" s="72">
        <f>3!P4</f>
        <v>49.370000000000005</v>
      </c>
      <c r="J6" s="136">
        <f>4!P4</f>
        <v>5.370000000000001</v>
      </c>
      <c r="K6" s="93">
        <f>5!K4</f>
        <v>39.915</v>
      </c>
      <c r="L6" s="139">
        <f aca="true" t="shared" si="0" ref="L6:L28">SUM(F6,H6:K6)</f>
        <v>193.055</v>
      </c>
      <c r="M6" s="116">
        <v>16</v>
      </c>
      <c r="O6" s="92"/>
    </row>
    <row r="7" spans="1:13" s="37" customFormat="1" ht="15" customHeight="1">
      <c r="A7" s="73">
        <v>2</v>
      </c>
      <c r="B7" s="113" t="s">
        <v>26</v>
      </c>
      <c r="C7" s="74" t="s">
        <v>66</v>
      </c>
      <c r="D7" s="75" t="s">
        <v>32</v>
      </c>
      <c r="E7" s="75" t="s">
        <v>15</v>
      </c>
      <c r="F7" s="73">
        <f>1!U5</f>
        <v>101</v>
      </c>
      <c r="G7" s="117" t="str">
        <f>1!V5</f>
        <v>ne</v>
      </c>
      <c r="H7" s="137">
        <f>2!V5</f>
        <v>55.07</v>
      </c>
      <c r="I7" s="76">
        <f>3!P5</f>
        <v>93.61</v>
      </c>
      <c r="J7" s="137">
        <f>4!P5</f>
        <v>41.06</v>
      </c>
      <c r="K7" s="94">
        <f>5!K5</f>
        <v>52.56</v>
      </c>
      <c r="L7" s="140">
        <f t="shared" si="0"/>
        <v>343.3</v>
      </c>
      <c r="M7" s="117">
        <v>6</v>
      </c>
    </row>
    <row r="8" spans="1:15" s="37" customFormat="1" ht="15" customHeight="1">
      <c r="A8" s="73">
        <v>3</v>
      </c>
      <c r="B8" s="113" t="s">
        <v>26</v>
      </c>
      <c r="C8" s="74" t="s">
        <v>75</v>
      </c>
      <c r="D8" s="75" t="s">
        <v>22</v>
      </c>
      <c r="E8" s="75" t="s">
        <v>15</v>
      </c>
      <c r="F8" s="73">
        <f>1!U6</f>
        <v>101</v>
      </c>
      <c r="G8" s="117" t="str">
        <f>1!V6</f>
        <v>ne</v>
      </c>
      <c r="H8" s="137">
        <f>2!V6</f>
        <v>60.64</v>
      </c>
      <c r="I8" s="76">
        <f>3!P6</f>
        <v>28.52</v>
      </c>
      <c r="J8" s="137">
        <f>4!P6</f>
        <v>29.28</v>
      </c>
      <c r="K8" s="94">
        <f>5!K6</f>
        <v>43.775000000000006</v>
      </c>
      <c r="L8" s="140">
        <f t="shared" si="0"/>
        <v>263.21500000000003</v>
      </c>
      <c r="M8" s="117">
        <v>14</v>
      </c>
      <c r="O8" s="92"/>
    </row>
    <row r="9" spans="1:15" s="37" customFormat="1" ht="15" customHeight="1">
      <c r="A9" s="73">
        <v>4</v>
      </c>
      <c r="B9" s="113" t="s">
        <v>26</v>
      </c>
      <c r="C9" s="74" t="s">
        <v>52</v>
      </c>
      <c r="D9" s="75" t="s">
        <v>12</v>
      </c>
      <c r="E9" s="75" t="s">
        <v>15</v>
      </c>
      <c r="F9" s="73">
        <f>1!U7</f>
        <v>131</v>
      </c>
      <c r="G9" s="117" t="str">
        <f>1!V7</f>
        <v>I.</v>
      </c>
      <c r="H9" s="137">
        <f>2!V7</f>
        <v>86.47</v>
      </c>
      <c r="I9" s="76">
        <f>3!P7</f>
        <v>92.95</v>
      </c>
      <c r="J9" s="137">
        <f>4!P7</f>
        <v>42.38</v>
      </c>
      <c r="K9" s="94">
        <f>5!K7</f>
        <v>51.475</v>
      </c>
      <c r="L9" s="140">
        <f t="shared" si="0"/>
        <v>404.27500000000003</v>
      </c>
      <c r="M9" s="117">
        <v>2</v>
      </c>
      <c r="O9" s="92"/>
    </row>
    <row r="10" spans="1:13" s="37" customFormat="1" ht="15" customHeight="1">
      <c r="A10" s="73">
        <v>5</v>
      </c>
      <c r="B10" s="113" t="s">
        <v>79</v>
      </c>
      <c r="C10" s="74" t="s">
        <v>52</v>
      </c>
      <c r="D10" s="75" t="s">
        <v>12</v>
      </c>
      <c r="E10" s="75" t="s">
        <v>15</v>
      </c>
      <c r="F10" s="73">
        <f>1!U8</f>
        <v>134</v>
      </c>
      <c r="G10" s="117" t="str">
        <f>1!V8</f>
        <v>I.</v>
      </c>
      <c r="H10" s="137">
        <f>2!V8</f>
        <v>68.72</v>
      </c>
      <c r="I10" s="76">
        <f>3!P8</f>
        <v>96.16</v>
      </c>
      <c r="J10" s="137">
        <f>4!P8</f>
        <v>27.35</v>
      </c>
      <c r="K10" s="94">
        <f>5!K8</f>
        <v>51.519999999999996</v>
      </c>
      <c r="L10" s="140">
        <f t="shared" si="0"/>
        <v>377.75</v>
      </c>
      <c r="M10" s="117">
        <v>1</v>
      </c>
    </row>
    <row r="11" spans="1:15" s="37" customFormat="1" ht="15" customHeight="1">
      <c r="A11" s="73">
        <v>6</v>
      </c>
      <c r="B11" s="113" t="s">
        <v>26</v>
      </c>
      <c r="C11" s="74" t="s">
        <v>53</v>
      </c>
      <c r="D11" s="75" t="s">
        <v>11</v>
      </c>
      <c r="E11" s="75" t="s">
        <v>15</v>
      </c>
      <c r="F11" s="73">
        <f>1!U9</f>
        <v>129</v>
      </c>
      <c r="G11" s="117" t="str">
        <f>1!V9</f>
        <v>II.</v>
      </c>
      <c r="H11" s="137">
        <f>2!V9</f>
        <v>74.72</v>
      </c>
      <c r="I11" s="76">
        <f>3!P9</f>
        <v>82.18</v>
      </c>
      <c r="J11" s="137">
        <f>4!P9</f>
        <v>38.95</v>
      </c>
      <c r="K11" s="94">
        <f>5!K9</f>
        <v>52.305</v>
      </c>
      <c r="L11" s="140">
        <f t="shared" si="0"/>
        <v>377.155</v>
      </c>
      <c r="M11" s="117">
        <v>4</v>
      </c>
      <c r="O11" s="92"/>
    </row>
    <row r="12" spans="1:15" s="37" customFormat="1" ht="15" customHeight="1">
      <c r="A12" s="73">
        <v>7</v>
      </c>
      <c r="B12" s="113" t="s">
        <v>26</v>
      </c>
      <c r="C12" s="74" t="s">
        <v>84</v>
      </c>
      <c r="D12" s="75" t="s">
        <v>85</v>
      </c>
      <c r="E12" s="75" t="s">
        <v>15</v>
      </c>
      <c r="F12" s="73">
        <f>1!U10</f>
        <v>116</v>
      </c>
      <c r="G12" s="117" t="str">
        <f>1!V10</f>
        <v>III.</v>
      </c>
      <c r="H12" s="137">
        <f>2!V10</f>
        <v>56.81</v>
      </c>
      <c r="I12" s="76">
        <f>3!P10</f>
        <v>67.97</v>
      </c>
      <c r="J12" s="137">
        <f>4!P10</f>
        <v>13.05</v>
      </c>
      <c r="K12" s="94">
        <f>5!K10</f>
        <v>50.305</v>
      </c>
      <c r="L12" s="140">
        <f t="shared" si="0"/>
        <v>304.135</v>
      </c>
      <c r="M12" s="117">
        <v>9</v>
      </c>
      <c r="O12" s="92"/>
    </row>
    <row r="13" spans="1:13" s="37" customFormat="1" ht="15" customHeight="1">
      <c r="A13" s="73">
        <v>8</v>
      </c>
      <c r="B13" s="113" t="s">
        <v>26</v>
      </c>
      <c r="C13" s="74" t="s">
        <v>33</v>
      </c>
      <c r="D13" s="75" t="s">
        <v>37</v>
      </c>
      <c r="E13" s="75" t="s">
        <v>15</v>
      </c>
      <c r="F13" s="73">
        <f>1!U11</f>
        <v>108</v>
      </c>
      <c r="G13" s="117" t="str">
        <f>1!V11</f>
        <v>ne</v>
      </c>
      <c r="H13" s="137">
        <f>2!V11</f>
        <v>25.95</v>
      </c>
      <c r="I13" s="76">
        <f>3!P11</f>
        <v>73.08</v>
      </c>
      <c r="J13" s="137">
        <f>4!P11</f>
        <v>32.13</v>
      </c>
      <c r="K13" s="94">
        <f>5!K11</f>
        <v>41.46</v>
      </c>
      <c r="L13" s="140">
        <f t="shared" si="0"/>
        <v>280.61999999999995</v>
      </c>
      <c r="M13" s="117">
        <v>11</v>
      </c>
    </row>
    <row r="14" spans="1:15" s="37" customFormat="1" ht="15" customHeight="1">
      <c r="A14" s="73">
        <v>9</v>
      </c>
      <c r="B14" s="113" t="s">
        <v>26</v>
      </c>
      <c r="C14" s="74" t="s">
        <v>78</v>
      </c>
      <c r="D14" s="75" t="s">
        <v>27</v>
      </c>
      <c r="E14" s="75" t="s">
        <v>15</v>
      </c>
      <c r="F14" s="73">
        <f>1!U12</f>
        <v>99</v>
      </c>
      <c r="G14" s="117" t="str">
        <f>1!V12</f>
        <v>ne</v>
      </c>
      <c r="H14" s="137">
        <f>2!V12</f>
        <v>41.07</v>
      </c>
      <c r="I14" s="76">
        <f>3!P12</f>
        <v>64.21000000000001</v>
      </c>
      <c r="J14" s="137">
        <f>4!P12</f>
        <v>27.369999999999997</v>
      </c>
      <c r="K14" s="94">
        <f>5!K12</f>
        <v>36.540000000000006</v>
      </c>
      <c r="L14" s="140">
        <f t="shared" si="0"/>
        <v>268.19</v>
      </c>
      <c r="M14" s="117">
        <v>13</v>
      </c>
      <c r="O14" s="92"/>
    </row>
    <row r="15" spans="1:15" s="37" customFormat="1" ht="15" customHeight="1">
      <c r="A15" s="73">
        <v>10</v>
      </c>
      <c r="B15" s="113" t="s">
        <v>26</v>
      </c>
      <c r="C15" s="74" t="s">
        <v>24</v>
      </c>
      <c r="D15" s="75" t="s">
        <v>9</v>
      </c>
      <c r="E15" s="75" t="s">
        <v>15</v>
      </c>
      <c r="F15" s="73">
        <f>1!U13</f>
        <v>134</v>
      </c>
      <c r="G15" s="117" t="str">
        <f>1!V13</f>
        <v>I.</v>
      </c>
      <c r="H15" s="137">
        <f>2!V13</f>
        <v>83.75</v>
      </c>
      <c r="I15" s="76">
        <f>3!P13</f>
        <v>102.48</v>
      </c>
      <c r="J15" s="137">
        <f>4!P13</f>
        <v>40.17</v>
      </c>
      <c r="K15" s="94">
        <f>5!K13</f>
        <v>51.885000000000005</v>
      </c>
      <c r="L15" s="140">
        <f t="shared" si="0"/>
        <v>412.285</v>
      </c>
      <c r="M15" s="117">
        <v>1</v>
      </c>
      <c r="O15" s="92"/>
    </row>
    <row r="16" spans="1:13" s="37" customFormat="1" ht="15" customHeight="1">
      <c r="A16" s="73">
        <v>11</v>
      </c>
      <c r="B16" s="113" t="s">
        <v>79</v>
      </c>
      <c r="C16" s="74" t="s">
        <v>24</v>
      </c>
      <c r="D16" s="75" t="s">
        <v>9</v>
      </c>
      <c r="E16" s="75" t="s">
        <v>15</v>
      </c>
      <c r="F16" s="73">
        <f>1!U14</f>
        <v>124</v>
      </c>
      <c r="G16" s="117" t="str">
        <f>1!V14</f>
        <v>III.</v>
      </c>
      <c r="H16" s="137">
        <f>2!V14</f>
        <v>75.07</v>
      </c>
      <c r="I16" s="76">
        <f>3!P14</f>
        <v>83.27</v>
      </c>
      <c r="J16" s="137">
        <f>4!P14</f>
        <v>36.39</v>
      </c>
      <c r="K16" s="94">
        <f>5!K14</f>
        <v>51.515</v>
      </c>
      <c r="L16" s="140">
        <f t="shared" si="0"/>
        <v>370.24499999999995</v>
      </c>
      <c r="M16" s="117">
        <v>3</v>
      </c>
    </row>
    <row r="17" spans="1:15" s="37" customFormat="1" ht="15" customHeight="1">
      <c r="A17" s="73">
        <v>12</v>
      </c>
      <c r="B17" s="113" t="s">
        <v>26</v>
      </c>
      <c r="C17" s="74" t="s">
        <v>24</v>
      </c>
      <c r="D17" s="75" t="s">
        <v>85</v>
      </c>
      <c r="E17" s="75" t="s">
        <v>15</v>
      </c>
      <c r="F17" s="73">
        <f>1!U15</f>
        <v>124</v>
      </c>
      <c r="G17" s="117" t="str">
        <f>1!V15</f>
        <v>III.</v>
      </c>
      <c r="H17" s="137">
        <f>2!V15</f>
        <v>80.11</v>
      </c>
      <c r="I17" s="76">
        <f>3!P15</f>
        <v>97.4</v>
      </c>
      <c r="J17" s="137">
        <f>4!P15</f>
        <v>34.47</v>
      </c>
      <c r="K17" s="94">
        <f>5!K15</f>
        <v>48.79</v>
      </c>
      <c r="L17" s="140">
        <f t="shared" si="0"/>
        <v>384.77000000000004</v>
      </c>
      <c r="M17" s="117">
        <v>3</v>
      </c>
      <c r="O17" s="92"/>
    </row>
    <row r="18" spans="1:13" s="37" customFormat="1" ht="15" customHeight="1">
      <c r="A18" s="73">
        <v>13</v>
      </c>
      <c r="B18" s="113" t="s">
        <v>79</v>
      </c>
      <c r="C18" s="74" t="s">
        <v>24</v>
      </c>
      <c r="D18" s="75" t="s">
        <v>85</v>
      </c>
      <c r="E18" s="75" t="s">
        <v>15</v>
      </c>
      <c r="F18" s="73">
        <f>1!U16</f>
        <v>133</v>
      </c>
      <c r="G18" s="117" t="str">
        <f>1!V16</f>
        <v>I.</v>
      </c>
      <c r="H18" s="137">
        <f>2!V16</f>
        <v>68.38</v>
      </c>
      <c r="I18" s="76">
        <f>3!P16</f>
        <v>97.31</v>
      </c>
      <c r="J18" s="137">
        <f>4!P16</f>
        <v>35.59</v>
      </c>
      <c r="K18" s="94">
        <f>5!K16</f>
        <v>41.83</v>
      </c>
      <c r="L18" s="140">
        <f t="shared" si="0"/>
        <v>376.10999999999996</v>
      </c>
      <c r="M18" s="117">
        <v>2</v>
      </c>
    </row>
    <row r="19" spans="1:15" s="37" customFormat="1" ht="15" customHeight="1">
      <c r="A19" s="73">
        <v>14</v>
      </c>
      <c r="B19" s="113" t="s">
        <v>26</v>
      </c>
      <c r="C19" s="74" t="s">
        <v>57</v>
      </c>
      <c r="D19" s="75" t="s">
        <v>12</v>
      </c>
      <c r="E19" s="75" t="s">
        <v>15</v>
      </c>
      <c r="F19" s="73">
        <f>1!U17</f>
        <v>114</v>
      </c>
      <c r="G19" s="117" t="str">
        <f>1!V17</f>
        <v>ne</v>
      </c>
      <c r="H19" s="137">
        <f>2!V17</f>
        <v>71.64</v>
      </c>
      <c r="I19" s="76">
        <f>3!P17</f>
        <v>75.8</v>
      </c>
      <c r="J19" s="137">
        <f>4!P17</f>
        <v>29.44</v>
      </c>
      <c r="K19" s="94">
        <f>5!K17</f>
        <v>39.28</v>
      </c>
      <c r="L19" s="140">
        <f t="shared" si="0"/>
        <v>330.15999999999997</v>
      </c>
      <c r="M19" s="117">
        <v>7</v>
      </c>
      <c r="O19" s="92"/>
    </row>
    <row r="20" spans="1:13" s="37" customFormat="1" ht="15" customHeight="1">
      <c r="A20" s="73">
        <v>15</v>
      </c>
      <c r="B20" s="113" t="s">
        <v>26</v>
      </c>
      <c r="C20" s="74" t="s">
        <v>77</v>
      </c>
      <c r="D20" s="75" t="s">
        <v>31</v>
      </c>
      <c r="E20" s="75" t="s">
        <v>15</v>
      </c>
      <c r="F20" s="73">
        <f>1!U18</f>
        <v>104</v>
      </c>
      <c r="G20" s="117" t="str">
        <f>1!V18</f>
        <v>ne</v>
      </c>
      <c r="H20" s="137">
        <f>2!V18</f>
        <v>19.89</v>
      </c>
      <c r="I20" s="76">
        <f>3!P18</f>
        <v>7.759999999999998</v>
      </c>
      <c r="J20" s="137" t="str">
        <f>4!P18</f>
        <v>0</v>
      </c>
      <c r="K20" s="94">
        <f>5!K18</f>
        <v>17.855000000000004</v>
      </c>
      <c r="L20" s="140">
        <f t="shared" si="0"/>
        <v>149.505</v>
      </c>
      <c r="M20" s="117">
        <v>17</v>
      </c>
    </row>
    <row r="21" spans="1:13" s="37" customFormat="1" ht="15" customHeight="1">
      <c r="A21" s="73">
        <v>16</v>
      </c>
      <c r="B21" s="113" t="s">
        <v>26</v>
      </c>
      <c r="C21" s="74" t="s">
        <v>76</v>
      </c>
      <c r="D21" s="75" t="s">
        <v>31</v>
      </c>
      <c r="E21" s="75" t="s">
        <v>15</v>
      </c>
      <c r="F21" s="73">
        <f>1!U19</f>
        <v>109</v>
      </c>
      <c r="G21" s="117" t="str">
        <f>1!V19</f>
        <v>ne</v>
      </c>
      <c r="H21" s="137">
        <f>2!V19</f>
        <v>52</v>
      </c>
      <c r="I21" s="76">
        <f>3!P19</f>
        <v>49.94</v>
      </c>
      <c r="J21" s="137">
        <f>4!P19</f>
        <v>26.259999999999998</v>
      </c>
      <c r="K21" s="94">
        <f>5!K19</f>
        <v>25.105</v>
      </c>
      <c r="L21" s="140">
        <f t="shared" si="0"/>
        <v>262.305</v>
      </c>
      <c r="M21" s="117">
        <v>15</v>
      </c>
    </row>
    <row r="22" spans="1:15" s="37" customFormat="1" ht="15" customHeight="1">
      <c r="A22" s="73">
        <v>17</v>
      </c>
      <c r="B22" s="113" t="s">
        <v>26</v>
      </c>
      <c r="C22" s="74" t="s">
        <v>80</v>
      </c>
      <c r="D22" s="75" t="s">
        <v>81</v>
      </c>
      <c r="E22" s="75" t="s">
        <v>15</v>
      </c>
      <c r="F22" s="73">
        <f>1!U20</f>
        <v>112</v>
      </c>
      <c r="G22" s="117" t="str">
        <f>1!V20</f>
        <v>ne</v>
      </c>
      <c r="H22" s="137">
        <f>2!V20</f>
        <v>62.68</v>
      </c>
      <c r="I22" s="76">
        <f>3!P20</f>
        <v>67.15</v>
      </c>
      <c r="J22" s="137">
        <f>4!P20</f>
        <v>28.6</v>
      </c>
      <c r="K22" s="94">
        <f>5!K20</f>
        <v>49.175</v>
      </c>
      <c r="L22" s="140">
        <f t="shared" si="0"/>
        <v>319.605</v>
      </c>
      <c r="M22" s="117">
        <v>8</v>
      </c>
      <c r="O22" s="92"/>
    </row>
    <row r="23" spans="1:15" s="37" customFormat="1" ht="15" customHeight="1">
      <c r="A23" s="197">
        <v>18</v>
      </c>
      <c r="B23" s="198" t="s">
        <v>26</v>
      </c>
      <c r="C23" s="199" t="s">
        <v>35</v>
      </c>
      <c r="D23" s="200" t="s">
        <v>36</v>
      </c>
      <c r="E23" s="200" t="s">
        <v>15</v>
      </c>
      <c r="F23" s="197">
        <f>1!U21</f>
        <v>128</v>
      </c>
      <c r="G23" s="201" t="str">
        <f>1!V21</f>
        <v>II.</v>
      </c>
      <c r="H23" s="202">
        <f>2!V21</f>
        <v>42.93</v>
      </c>
      <c r="I23" s="203">
        <f>3!P21</f>
        <v>93.34</v>
      </c>
      <c r="J23" s="202">
        <f>4!P21</f>
        <v>39.769999999999996</v>
      </c>
      <c r="K23" s="204">
        <f>5!K21</f>
        <v>53.035</v>
      </c>
      <c r="L23" s="205">
        <f t="shared" si="0"/>
        <v>357.07499999999993</v>
      </c>
      <c r="M23" s="201">
        <v>5</v>
      </c>
      <c r="O23" s="92"/>
    </row>
    <row r="24" spans="1:13" s="37" customFormat="1" ht="15" customHeight="1">
      <c r="A24" s="73">
        <v>19</v>
      </c>
      <c r="B24" s="113" t="s">
        <v>79</v>
      </c>
      <c r="C24" s="74" t="s">
        <v>86</v>
      </c>
      <c r="D24" s="75" t="s">
        <v>36</v>
      </c>
      <c r="E24" s="75" t="s">
        <v>15</v>
      </c>
      <c r="F24" s="73">
        <f>1!U22</f>
        <v>117</v>
      </c>
      <c r="G24" s="117" t="str">
        <f>1!V22</f>
        <v>III.</v>
      </c>
      <c r="H24" s="137">
        <f>2!V22</f>
        <v>45.41</v>
      </c>
      <c r="I24" s="76">
        <f>3!P22</f>
        <v>26.259999999999998</v>
      </c>
      <c r="J24" s="137">
        <f>4!P22</f>
        <v>36.45</v>
      </c>
      <c r="K24" s="94">
        <f>5!K22</f>
        <v>34.255</v>
      </c>
      <c r="L24" s="140">
        <f t="shared" si="0"/>
        <v>259.375</v>
      </c>
      <c r="M24" s="117">
        <v>5</v>
      </c>
    </row>
    <row r="25" spans="1:15" s="37" customFormat="1" ht="15" customHeight="1">
      <c r="A25" s="73">
        <v>20</v>
      </c>
      <c r="B25" s="113" t="s">
        <v>79</v>
      </c>
      <c r="C25" s="74" t="s">
        <v>87</v>
      </c>
      <c r="D25" s="75" t="s">
        <v>36</v>
      </c>
      <c r="E25" s="75" t="s">
        <v>15</v>
      </c>
      <c r="F25" s="73">
        <f>1!U23</f>
        <v>115</v>
      </c>
      <c r="G25" s="117" t="str">
        <f>1!V23</f>
        <v>ne</v>
      </c>
      <c r="H25" s="137">
        <f>2!V23</f>
        <v>59.69</v>
      </c>
      <c r="I25" s="76">
        <f>3!P23</f>
        <v>85.44</v>
      </c>
      <c r="J25" s="137">
        <f>4!P23</f>
        <v>38.08</v>
      </c>
      <c r="K25" s="94">
        <f>5!K23</f>
        <v>30.91</v>
      </c>
      <c r="L25" s="140">
        <f t="shared" si="0"/>
        <v>329.12</v>
      </c>
      <c r="M25" s="117">
        <v>4</v>
      </c>
      <c r="O25" s="92"/>
    </row>
    <row r="26" spans="1:15" s="37" customFormat="1" ht="15" customHeight="1">
      <c r="A26" s="73">
        <v>21</v>
      </c>
      <c r="B26" s="113" t="s">
        <v>26</v>
      </c>
      <c r="C26" s="74" t="s">
        <v>82</v>
      </c>
      <c r="D26" s="75" t="s">
        <v>10</v>
      </c>
      <c r="E26" s="75" t="s">
        <v>15</v>
      </c>
      <c r="F26" s="73">
        <f>1!U24</f>
        <v>117</v>
      </c>
      <c r="G26" s="117" t="str">
        <f>1!V24</f>
        <v>III.</v>
      </c>
      <c r="H26" s="137">
        <f>2!V24</f>
        <v>46.43</v>
      </c>
      <c r="I26" s="76">
        <f>3!P24</f>
        <v>56.78</v>
      </c>
      <c r="J26" s="137">
        <f>4!P24</f>
        <v>22.630000000000003</v>
      </c>
      <c r="K26" s="94">
        <f>5!K24</f>
        <v>31.669999999999998</v>
      </c>
      <c r="L26" s="140">
        <f t="shared" si="0"/>
        <v>274.51</v>
      </c>
      <c r="M26" s="117">
        <v>12</v>
      </c>
      <c r="O26" s="92"/>
    </row>
    <row r="27" spans="1:13" s="37" customFormat="1" ht="15" customHeight="1">
      <c r="A27" s="73">
        <v>22</v>
      </c>
      <c r="B27" s="113" t="s">
        <v>26</v>
      </c>
      <c r="C27" s="74" t="s">
        <v>83</v>
      </c>
      <c r="D27" s="75" t="s">
        <v>10</v>
      </c>
      <c r="E27" s="75" t="s">
        <v>15</v>
      </c>
      <c r="F27" s="73">
        <f>1!U25</f>
        <v>110</v>
      </c>
      <c r="G27" s="117" t="str">
        <f>1!V25</f>
        <v>ne</v>
      </c>
      <c r="H27" s="137">
        <f>2!V25</f>
        <v>71.7</v>
      </c>
      <c r="I27" s="76">
        <f>3!P25</f>
        <v>70.76</v>
      </c>
      <c r="J27" s="137">
        <f>4!P25</f>
        <v>14.89</v>
      </c>
      <c r="K27" s="94">
        <f>5!K25</f>
        <v>32.27</v>
      </c>
      <c r="L27" s="140">
        <f t="shared" si="0"/>
        <v>299.61999999999995</v>
      </c>
      <c r="M27" s="117">
        <v>10</v>
      </c>
    </row>
    <row r="28" spans="1:15" s="37" customFormat="1" ht="15" customHeight="1" thickBot="1">
      <c r="A28" s="77">
        <v>23</v>
      </c>
      <c r="B28" s="114" t="s">
        <v>26</v>
      </c>
      <c r="C28" s="78" t="s">
        <v>58</v>
      </c>
      <c r="D28" s="79" t="s">
        <v>34</v>
      </c>
      <c r="E28" s="79" t="s">
        <v>15</v>
      </c>
      <c r="F28" s="77">
        <f>1!U26</f>
        <v>60</v>
      </c>
      <c r="G28" s="118" t="str">
        <f>1!V26</f>
        <v>ne</v>
      </c>
      <c r="H28" s="138">
        <f>2!V26</f>
        <v>23.2</v>
      </c>
      <c r="I28" s="80">
        <f>3!P26</f>
        <v>30.01</v>
      </c>
      <c r="J28" s="138">
        <f>4!P26</f>
        <v>12.56</v>
      </c>
      <c r="K28" s="95" t="str">
        <f>5!K26</f>
        <v>0</v>
      </c>
      <c r="L28" s="141">
        <f t="shared" si="0"/>
        <v>125.77000000000001</v>
      </c>
      <c r="M28" s="118">
        <v>18</v>
      </c>
      <c r="O28" s="92"/>
    </row>
    <row r="29" spans="1:18" s="37" customFormat="1" ht="12.75">
      <c r="A29" s="115"/>
      <c r="B29" s="87"/>
      <c r="C29" s="239" t="s">
        <v>8</v>
      </c>
      <c r="D29" s="177">
        <f ca="1">TODAY()</f>
        <v>44541</v>
      </c>
      <c r="E29" s="1"/>
      <c r="F29" s="1"/>
      <c r="G29" s="1"/>
      <c r="H29" s="1"/>
      <c r="I29" s="1"/>
      <c r="J29" s="18"/>
      <c r="K29" s="18"/>
      <c r="L29" s="1"/>
      <c r="M29" s="1"/>
      <c r="P29" s="92"/>
      <c r="Q29" s="92"/>
      <c r="R29" s="92"/>
    </row>
    <row r="30" spans="1:18" s="37" customFormat="1" ht="12.75">
      <c r="A30" s="115"/>
      <c r="B30" s="87"/>
      <c r="C30" s="239"/>
      <c r="D30" s="68">
        <f ca="1">NOW()</f>
        <v>44541.64208136574</v>
      </c>
      <c r="E30" s="1"/>
      <c r="F30" s="1"/>
      <c r="G30" s="1"/>
      <c r="H30" s="18"/>
      <c r="I30" s="18"/>
      <c r="J30" s="18"/>
      <c r="K30" s="18"/>
      <c r="L30" s="38"/>
      <c r="M30" s="38"/>
      <c r="O30" s="92"/>
      <c r="P30" s="92"/>
      <c r="Q30" s="92"/>
      <c r="R30" s="92"/>
    </row>
    <row r="31" spans="1:18" s="37" customFormat="1" ht="12.75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8" t="s">
        <v>49</v>
      </c>
      <c r="K31" s="1"/>
      <c r="L31" s="1"/>
      <c r="M31" s="1"/>
      <c r="O31" s="92"/>
      <c r="P31" s="92"/>
      <c r="Q31" s="92"/>
      <c r="R31" s="92"/>
    </row>
    <row r="32" spans="1:18" s="37" customFormat="1" ht="12.75">
      <c r="A32" s="1" t="s">
        <v>51</v>
      </c>
      <c r="B32" s="1"/>
      <c r="C32" s="1"/>
      <c r="E32" s="1"/>
      <c r="F32" s="1"/>
      <c r="G32" s="1"/>
      <c r="H32" s="1"/>
      <c r="I32" s="1"/>
      <c r="J32" s="18" t="s">
        <v>50</v>
      </c>
      <c r="K32" s="1"/>
      <c r="L32" s="1"/>
      <c r="M32" s="1"/>
      <c r="P32" s="92"/>
      <c r="Q32" s="92"/>
      <c r="R32" s="92"/>
    </row>
    <row r="33" spans="1:15" s="37" customFormat="1" ht="12.75">
      <c r="A33" s="1"/>
      <c r="B33" s="1"/>
      <c r="C33" s="1"/>
      <c r="E33" s="1"/>
      <c r="F33" s="1"/>
      <c r="G33" s="1"/>
      <c r="H33" s="1"/>
      <c r="I33" s="1"/>
      <c r="J33" s="18"/>
      <c r="K33" s="1"/>
      <c r="L33" s="1"/>
      <c r="M33" s="1"/>
      <c r="O33" s="92"/>
    </row>
    <row r="34" spans="1:18" s="37" customFormat="1" ht="12.75">
      <c r="A34" s="1"/>
      <c r="B34" s="1"/>
      <c r="C34" s="39"/>
      <c r="D34" s="40"/>
      <c r="E34" s="40"/>
      <c r="F34" s="1"/>
      <c r="G34" s="1"/>
      <c r="H34" s="1"/>
      <c r="I34" s="1"/>
      <c r="J34" s="18"/>
      <c r="K34" s="1"/>
      <c r="L34" s="1"/>
      <c r="M34" s="1"/>
      <c r="P34" s="1"/>
      <c r="Q34" s="1"/>
      <c r="R34" s="1"/>
    </row>
    <row r="35" spans="1:18" s="37" customFormat="1" ht="12.75">
      <c r="A35" s="1"/>
      <c r="B35" s="1"/>
      <c r="C35" s="39"/>
      <c r="D35" s="40"/>
      <c r="E35" s="40"/>
      <c r="F35" s="1"/>
      <c r="G35" s="1"/>
      <c r="H35" s="1"/>
      <c r="I35" s="1"/>
      <c r="J35" s="18"/>
      <c r="K35" s="1"/>
      <c r="L35" s="1"/>
      <c r="M35" s="1"/>
      <c r="O35" s="92"/>
      <c r="P35" s="92"/>
      <c r="Q35" s="92"/>
      <c r="R35" s="92"/>
    </row>
    <row r="36" spans="1:18" s="37" customFormat="1" ht="12.75">
      <c r="A36" s="1"/>
      <c r="B36" s="1"/>
      <c r="C36" s="1"/>
      <c r="D36" s="1"/>
      <c r="E36" s="1"/>
      <c r="F36" s="1"/>
      <c r="G36" s="1"/>
      <c r="H36" s="1"/>
      <c r="I36" s="1"/>
      <c r="J36" s="18"/>
      <c r="K36" s="1"/>
      <c r="L36" s="1"/>
      <c r="M36" s="1"/>
      <c r="P36" s="92"/>
      <c r="Q36" s="92"/>
      <c r="R36" s="92"/>
    </row>
    <row r="37" spans="1:18" s="37" customFormat="1" ht="12.75">
      <c r="A37" s="1"/>
      <c r="B37" s="1"/>
      <c r="C37" s="1"/>
      <c r="D37" s="1"/>
      <c r="E37" s="1"/>
      <c r="F37" s="1"/>
      <c r="G37" s="1"/>
      <c r="H37" s="1"/>
      <c r="I37" s="1"/>
      <c r="J37" s="18"/>
      <c r="K37" s="1"/>
      <c r="L37" s="1"/>
      <c r="M37" s="1"/>
      <c r="O37" s="92"/>
      <c r="P37" s="1"/>
      <c r="Q37" s="1"/>
      <c r="R37" s="1"/>
    </row>
    <row r="38" spans="1:18" s="37" customFormat="1" ht="12.75">
      <c r="A38" s="1"/>
      <c r="B38" s="1"/>
      <c r="C38" s="1"/>
      <c r="D38" s="1"/>
      <c r="E38" s="1"/>
      <c r="F38" s="1"/>
      <c r="G38" s="1"/>
      <c r="H38" s="1"/>
      <c r="I38" s="1"/>
      <c r="J38" s="18"/>
      <c r="K38" s="1"/>
      <c r="L38" s="1"/>
      <c r="M38" s="1"/>
      <c r="O38" s="92"/>
      <c r="P38" s="92"/>
      <c r="Q38" s="92"/>
      <c r="R38" s="92"/>
    </row>
    <row r="39" spans="1:18" s="37" customFormat="1" ht="12.75">
      <c r="A39" s="1"/>
      <c r="B39" s="1"/>
      <c r="C39" s="1"/>
      <c r="D39" s="1"/>
      <c r="E39" s="1"/>
      <c r="F39" s="1"/>
      <c r="G39" s="1"/>
      <c r="H39" s="1"/>
      <c r="I39" s="1"/>
      <c r="J39" s="18"/>
      <c r="K39" s="1"/>
      <c r="L39" s="1"/>
      <c r="M39" s="1"/>
      <c r="P39" s="1"/>
      <c r="Q39" s="1"/>
      <c r="R39" s="1"/>
    </row>
    <row r="40" spans="1:18" s="37" customFormat="1" ht="12.75">
      <c r="A40" s="1"/>
      <c r="B40" s="1"/>
      <c r="C40" s="1"/>
      <c r="D40" s="1"/>
      <c r="E40" s="1"/>
      <c r="F40" s="1"/>
      <c r="G40" s="1"/>
      <c r="H40" s="1"/>
      <c r="I40" s="1"/>
      <c r="J40" s="18"/>
      <c r="K40" s="1"/>
      <c r="L40" s="1"/>
      <c r="M40" s="1"/>
      <c r="O40" s="92"/>
      <c r="P40" s="92"/>
      <c r="Q40" s="92"/>
      <c r="R40" s="92"/>
    </row>
    <row r="41" spans="1:18" s="37" customFormat="1" ht="12.75">
      <c r="A41" s="1"/>
      <c r="B41" s="1"/>
      <c r="C41" s="1"/>
      <c r="D41" s="1"/>
      <c r="E41" s="1"/>
      <c r="F41" s="1"/>
      <c r="G41" s="1"/>
      <c r="H41" s="1"/>
      <c r="I41" s="1"/>
      <c r="J41" s="18"/>
      <c r="K41" s="1"/>
      <c r="L41" s="1"/>
      <c r="M41" s="1"/>
      <c r="O41" s="92"/>
      <c r="P41" s="1"/>
      <c r="Q41" s="1"/>
      <c r="R41" s="1"/>
    </row>
    <row r="42" spans="1:18" s="37" customFormat="1" ht="12.75">
      <c r="A42" s="1"/>
      <c r="B42" s="1"/>
      <c r="C42" s="1"/>
      <c r="D42" s="1"/>
      <c r="E42" s="1"/>
      <c r="F42" s="1"/>
      <c r="G42" s="1"/>
      <c r="H42" s="1"/>
      <c r="I42" s="1"/>
      <c r="J42" s="18"/>
      <c r="K42" s="1"/>
      <c r="L42" s="1"/>
      <c r="M42" s="1"/>
      <c r="O42" s="92"/>
      <c r="P42" s="1"/>
      <c r="Q42" s="1"/>
      <c r="R42" s="1"/>
    </row>
    <row r="43" spans="1:18" s="37" customFormat="1" ht="12.75">
      <c r="A43" s="1"/>
      <c r="B43" s="1"/>
      <c r="C43" s="1"/>
      <c r="D43" s="1"/>
      <c r="E43" s="1"/>
      <c r="F43" s="1"/>
      <c r="G43" s="1"/>
      <c r="H43" s="1"/>
      <c r="I43" s="1"/>
      <c r="J43" s="18"/>
      <c r="K43" s="1"/>
      <c r="L43" s="1"/>
      <c r="M43" s="1"/>
      <c r="P43" s="1"/>
      <c r="Q43" s="1"/>
      <c r="R43" s="1"/>
    </row>
    <row r="44" spans="1:18" s="37" customFormat="1" ht="12.75">
      <c r="A44" s="1"/>
      <c r="B44" s="1"/>
      <c r="C44" s="1"/>
      <c r="D44" s="1"/>
      <c r="E44" s="1"/>
      <c r="F44" s="1"/>
      <c r="G44" s="1"/>
      <c r="H44" s="1"/>
      <c r="I44" s="1"/>
      <c r="J44" s="18"/>
      <c r="K44" s="1"/>
      <c r="L44" s="1"/>
      <c r="M44" s="1"/>
      <c r="O44" s="92"/>
      <c r="P44" s="1"/>
      <c r="Q44" s="1"/>
      <c r="R44" s="1"/>
    </row>
    <row r="45" spans="1:18" s="37" customFormat="1" ht="12.75">
      <c r="A45" s="1"/>
      <c r="B45" s="1"/>
      <c r="C45" s="1"/>
      <c r="D45" s="1"/>
      <c r="E45" s="1"/>
      <c r="F45" s="1"/>
      <c r="G45" s="1"/>
      <c r="H45" s="1"/>
      <c r="I45" s="1"/>
      <c r="J45" s="18"/>
      <c r="K45" s="1"/>
      <c r="L45" s="1"/>
      <c r="M45" s="1"/>
      <c r="P45" s="92"/>
      <c r="Q45" s="92"/>
      <c r="R45" s="92"/>
    </row>
    <row r="46" spans="1:18" s="37" customFormat="1" ht="12.75">
      <c r="A46" s="1"/>
      <c r="B46" s="1"/>
      <c r="C46" s="1"/>
      <c r="D46" s="1"/>
      <c r="E46" s="1"/>
      <c r="F46" s="1"/>
      <c r="G46" s="1"/>
      <c r="H46" s="1"/>
      <c r="I46" s="1"/>
      <c r="J46" s="18"/>
      <c r="K46" s="1"/>
      <c r="L46" s="1"/>
      <c r="M46" s="1"/>
      <c r="O46" s="92"/>
      <c r="P46" s="92"/>
      <c r="Q46" s="92"/>
      <c r="R46" s="92"/>
    </row>
    <row r="47" spans="1:18" s="37" customFormat="1" ht="12.75">
      <c r="A47" s="1"/>
      <c r="B47" s="1"/>
      <c r="C47" s="1"/>
      <c r="D47" s="1"/>
      <c r="E47" s="1"/>
      <c r="F47" s="1"/>
      <c r="G47" s="1"/>
      <c r="H47" s="1"/>
      <c r="I47" s="1"/>
      <c r="J47" s="18"/>
      <c r="K47" s="1"/>
      <c r="L47" s="1"/>
      <c r="M47" s="1"/>
      <c r="P47" s="92"/>
      <c r="Q47" s="92"/>
      <c r="R47" s="92"/>
    </row>
    <row r="48" spans="1:18" s="37" customFormat="1" ht="12.75">
      <c r="A48" s="1"/>
      <c r="B48" s="1"/>
      <c r="C48" s="1"/>
      <c r="D48" s="1"/>
      <c r="E48" s="1"/>
      <c r="F48" s="1"/>
      <c r="G48" s="1"/>
      <c r="H48" s="1"/>
      <c r="I48" s="1"/>
      <c r="J48" s="18"/>
      <c r="K48" s="1"/>
      <c r="L48" s="1"/>
      <c r="M48" s="1"/>
      <c r="P48" s="1"/>
      <c r="Q48" s="1"/>
      <c r="R48" s="1"/>
    </row>
    <row r="49" spans="1:18" s="37" customFormat="1" ht="12.75">
      <c r="A49" s="1"/>
      <c r="B49" s="1"/>
      <c r="C49" s="1"/>
      <c r="D49" s="1"/>
      <c r="E49" s="1"/>
      <c r="F49" s="1"/>
      <c r="G49" s="1"/>
      <c r="H49" s="1"/>
      <c r="I49" s="1"/>
      <c r="J49" s="18"/>
      <c r="K49" s="1"/>
      <c r="L49" s="1"/>
      <c r="M49" s="1"/>
      <c r="P49" s="1"/>
      <c r="Q49" s="1"/>
      <c r="R49" s="1"/>
    </row>
    <row r="50" ht="12.75">
      <c r="O50" s="37"/>
    </row>
    <row r="51" ht="12.75">
      <c r="O51" s="37"/>
    </row>
    <row r="52" spans="15:18" ht="12.75">
      <c r="O52" s="37"/>
      <c r="P52" s="92"/>
      <c r="Q52" s="92"/>
      <c r="R52" s="92"/>
    </row>
    <row r="53" ht="12.75">
      <c r="O53" s="92"/>
    </row>
    <row r="54" spans="15:18" ht="12.75">
      <c r="O54" s="37"/>
      <c r="P54" s="92"/>
      <c r="Q54" s="92"/>
      <c r="R54" s="92"/>
    </row>
    <row r="55" spans="15:18" ht="12.75">
      <c r="O55" s="92"/>
      <c r="P55" s="92"/>
      <c r="Q55" s="92"/>
      <c r="R55" s="92"/>
    </row>
    <row r="56" ht="12.75">
      <c r="O56" s="37"/>
    </row>
    <row r="57" spans="15:18" ht="12.75">
      <c r="O57" s="92"/>
      <c r="P57" s="92"/>
      <c r="Q57" s="92"/>
      <c r="R57" s="92"/>
    </row>
    <row r="58" spans="15:18" ht="12.75">
      <c r="O58" s="92"/>
      <c r="P58" s="37"/>
      <c r="Q58" s="37"/>
      <c r="R58" s="37"/>
    </row>
    <row r="59" spans="15:18" ht="12.75">
      <c r="O59" s="92"/>
      <c r="P59" s="92"/>
      <c r="Q59" s="92"/>
      <c r="R59" s="92"/>
    </row>
    <row r="60" ht="12.75">
      <c r="O60" s="92"/>
    </row>
    <row r="61" ht="12.75">
      <c r="O61" s="92"/>
    </row>
    <row r="62" spans="15:18" ht="12.75">
      <c r="O62" s="92"/>
      <c r="P62" s="92"/>
      <c r="Q62" s="92"/>
      <c r="R62" s="92"/>
    </row>
    <row r="63" spans="15:18" ht="12.75">
      <c r="O63" s="92"/>
      <c r="P63" s="92"/>
      <c r="Q63" s="92"/>
      <c r="R63" s="92"/>
    </row>
    <row r="64" ht="12.75">
      <c r="O64" s="92"/>
    </row>
    <row r="65" ht="12.75">
      <c r="O65" s="37"/>
    </row>
    <row r="66" ht="12.75">
      <c r="O66" s="92"/>
    </row>
    <row r="67" spans="15:18" ht="12.75">
      <c r="O67" s="92"/>
      <c r="P67" s="92"/>
      <c r="Q67" s="92"/>
      <c r="R67" s="92"/>
    </row>
    <row r="68" ht="12.75">
      <c r="O68" s="92"/>
    </row>
    <row r="69" spans="15:18" ht="12.75">
      <c r="O69" s="37"/>
      <c r="P69" s="92"/>
      <c r="Q69" s="92"/>
      <c r="R69" s="92"/>
    </row>
    <row r="70" spans="15:18" ht="12.75">
      <c r="O70" s="92"/>
      <c r="P70" s="92"/>
      <c r="Q70" s="92"/>
      <c r="R70" s="92"/>
    </row>
    <row r="71" spans="15:18" ht="12.75">
      <c r="O71" s="37"/>
      <c r="P71" s="92"/>
      <c r="Q71" s="92"/>
      <c r="R71" s="92"/>
    </row>
    <row r="72" ht="12.75">
      <c r="O72" s="92"/>
    </row>
    <row r="73" spans="15:18" ht="12.75">
      <c r="O73" s="92"/>
      <c r="P73" s="92"/>
      <c r="Q73" s="92"/>
      <c r="R73" s="92"/>
    </row>
    <row r="74" spans="15:18" ht="12.75">
      <c r="O74" s="37"/>
      <c r="P74" s="92"/>
      <c r="Q74" s="92"/>
      <c r="R74" s="92"/>
    </row>
    <row r="75" spans="15:18" ht="12.75">
      <c r="O75" s="92"/>
      <c r="P75" s="92"/>
      <c r="Q75" s="92"/>
      <c r="R75" s="92"/>
    </row>
    <row r="76" spans="15:18" ht="12.75">
      <c r="O76" s="37"/>
      <c r="P76" s="92"/>
      <c r="Q76" s="92"/>
      <c r="R76" s="92"/>
    </row>
    <row r="77" spans="15:18" ht="12.75">
      <c r="O77" s="92"/>
      <c r="P77" s="92"/>
      <c r="Q77" s="92"/>
      <c r="R77" s="92"/>
    </row>
    <row r="78" spans="15:18" ht="12.75">
      <c r="O78" s="37"/>
      <c r="P78" s="92"/>
      <c r="Q78" s="92"/>
      <c r="R78" s="92"/>
    </row>
    <row r="79" spans="15:18" ht="12.75">
      <c r="O79" s="92"/>
      <c r="P79" s="92"/>
      <c r="Q79" s="92"/>
      <c r="R79" s="92"/>
    </row>
    <row r="80" spans="15:18" ht="12.75">
      <c r="O80" s="92"/>
      <c r="P80" s="92"/>
      <c r="Q80" s="92"/>
      <c r="R80" s="92"/>
    </row>
    <row r="81" spans="15:18" ht="12.75">
      <c r="O81" s="92"/>
      <c r="P81" s="92"/>
      <c r="Q81" s="92"/>
      <c r="R81" s="92"/>
    </row>
    <row r="82" spans="15:18" ht="12.75">
      <c r="O82" s="37"/>
      <c r="P82" s="92"/>
      <c r="Q82" s="92"/>
      <c r="R82" s="92"/>
    </row>
    <row r="83" spans="15:18" ht="12.75">
      <c r="O83" s="37"/>
      <c r="P83" s="92"/>
      <c r="Q83" s="92"/>
      <c r="R83" s="92"/>
    </row>
    <row r="84" ht="12.75">
      <c r="O84" s="92"/>
    </row>
    <row r="85" spans="15:18" ht="12.75">
      <c r="O85" s="92"/>
      <c r="P85" s="92"/>
      <c r="Q85" s="92"/>
      <c r="R85" s="92"/>
    </row>
    <row r="86" ht="12.75">
      <c r="O86" s="92"/>
    </row>
    <row r="87" spans="15:18" ht="12.75">
      <c r="O87" s="92"/>
      <c r="P87" s="92"/>
      <c r="Q87" s="92"/>
      <c r="R87" s="92"/>
    </row>
    <row r="88" spans="15:18" ht="12.75">
      <c r="O88" s="37"/>
      <c r="P88" s="92"/>
      <c r="Q88" s="92"/>
      <c r="R88" s="92"/>
    </row>
    <row r="89" spans="15:18" ht="12.75">
      <c r="O89" s="92"/>
      <c r="P89" s="92"/>
      <c r="Q89" s="92"/>
      <c r="R89" s="92"/>
    </row>
    <row r="90" spans="15:18" ht="12.75">
      <c r="O90" s="92"/>
      <c r="P90" s="92"/>
      <c r="Q90" s="92"/>
      <c r="R90" s="92"/>
    </row>
    <row r="91" spans="15:18" ht="12.75">
      <c r="O91" s="37"/>
      <c r="P91" s="92"/>
      <c r="Q91" s="92"/>
      <c r="R91" s="92"/>
    </row>
    <row r="92" spans="15:18" ht="12.75">
      <c r="O92" s="92"/>
      <c r="P92" s="92"/>
      <c r="Q92" s="92"/>
      <c r="R92" s="92"/>
    </row>
    <row r="93" spans="15:18" ht="12.75">
      <c r="O93" s="92"/>
      <c r="P93" s="92"/>
      <c r="Q93" s="92"/>
      <c r="R93" s="92"/>
    </row>
    <row r="94" ht="12.75">
      <c r="O94" s="92"/>
    </row>
    <row r="95" spans="15:18" ht="12.75">
      <c r="O95" s="92"/>
      <c r="P95" s="92"/>
      <c r="Q95" s="92"/>
      <c r="R95" s="92"/>
    </row>
    <row r="96" spans="15:18" ht="12.75">
      <c r="O96" s="92"/>
      <c r="P96" s="92"/>
      <c r="Q96" s="92"/>
      <c r="R96" s="92"/>
    </row>
    <row r="97" spans="15:18" ht="12.75">
      <c r="O97" s="92"/>
      <c r="P97" s="92"/>
      <c r="Q97" s="92"/>
      <c r="R97" s="92"/>
    </row>
    <row r="98" spans="15:18" ht="12.75">
      <c r="O98" s="92"/>
      <c r="P98" s="92"/>
      <c r="Q98" s="92"/>
      <c r="R98" s="92"/>
    </row>
    <row r="99" spans="15:18" ht="12.75">
      <c r="O99" s="92"/>
      <c r="P99" s="92"/>
      <c r="Q99" s="92"/>
      <c r="R99" s="92"/>
    </row>
    <row r="100" ht="12.75">
      <c r="O100" s="92"/>
    </row>
    <row r="101" spans="15:18" ht="12.75">
      <c r="O101" s="92"/>
      <c r="P101" s="92"/>
      <c r="Q101" s="92"/>
      <c r="R101" s="92"/>
    </row>
    <row r="102" spans="15:18" ht="12.75">
      <c r="O102" s="37"/>
      <c r="P102" s="92"/>
      <c r="Q102" s="92"/>
      <c r="R102" s="92"/>
    </row>
    <row r="103" spans="15:18" ht="12.75">
      <c r="O103" s="92"/>
      <c r="P103" s="92"/>
      <c r="Q103" s="92"/>
      <c r="R103" s="92"/>
    </row>
    <row r="104" spans="15:18" ht="12.75">
      <c r="O104" s="37"/>
      <c r="P104" s="92"/>
      <c r="Q104" s="92"/>
      <c r="R104" s="92"/>
    </row>
    <row r="105" ht="12.75">
      <c r="O105" s="92"/>
    </row>
    <row r="108" spans="16:18" ht="12.75">
      <c r="P108" s="92"/>
      <c r="Q108" s="92"/>
      <c r="R108" s="92"/>
    </row>
    <row r="109" spans="16:18" ht="12.75">
      <c r="P109" s="92"/>
      <c r="Q109" s="92"/>
      <c r="R109" s="92"/>
    </row>
    <row r="112" spans="16:18" ht="12.75">
      <c r="P112" s="92"/>
      <c r="Q112" s="92"/>
      <c r="R112" s="92"/>
    </row>
    <row r="114" spans="16:18" ht="12.75">
      <c r="P114" s="92"/>
      <c r="Q114" s="92"/>
      <c r="R114" s="92"/>
    </row>
    <row r="117" spans="16:18" ht="12.75">
      <c r="P117" s="92"/>
      <c r="Q117" s="92"/>
      <c r="R117" s="92"/>
    </row>
    <row r="119" spans="16:18" ht="12.75">
      <c r="P119" s="92"/>
      <c r="Q119" s="92"/>
      <c r="R119" s="92"/>
    </row>
    <row r="121" spans="16:18" ht="12.75">
      <c r="P121" s="92"/>
      <c r="Q121" s="92"/>
      <c r="R121" s="92"/>
    </row>
    <row r="122" spans="16:18" ht="12.75">
      <c r="P122" s="92"/>
      <c r="Q122" s="92"/>
      <c r="R122" s="92"/>
    </row>
    <row r="124" spans="16:18" ht="12.75">
      <c r="P124" s="92"/>
      <c r="Q124" s="92"/>
      <c r="R124" s="92"/>
    </row>
    <row r="125" spans="16:18" ht="12.75">
      <c r="P125" s="92"/>
      <c r="Q125" s="92"/>
      <c r="R125" s="92"/>
    </row>
    <row r="127" spans="16:18" ht="12.75">
      <c r="P127" s="92"/>
      <c r="Q127" s="92"/>
      <c r="R127" s="92"/>
    </row>
    <row r="128" spans="16:18" ht="12.75">
      <c r="P128" s="92"/>
      <c r="Q128" s="92"/>
      <c r="R128" s="92"/>
    </row>
    <row r="129" spans="16:18" ht="12.75">
      <c r="P129" s="92"/>
      <c r="Q129" s="92"/>
      <c r="R129" s="92"/>
    </row>
    <row r="131" spans="16:18" ht="12.75">
      <c r="P131" s="92"/>
      <c r="Q131" s="92"/>
      <c r="R131" s="92"/>
    </row>
    <row r="132" spans="16:18" ht="12.75">
      <c r="P132" s="92"/>
      <c r="Q132" s="92"/>
      <c r="R132" s="92"/>
    </row>
    <row r="133" spans="16:18" ht="12.75">
      <c r="P133" s="92"/>
      <c r="Q133" s="92"/>
      <c r="R133" s="92"/>
    </row>
    <row r="135" spans="16:18" ht="12.75">
      <c r="P135" s="92"/>
      <c r="Q135" s="92"/>
      <c r="R135" s="92"/>
    </row>
    <row r="136" spans="16:18" ht="12.75">
      <c r="P136" s="92"/>
      <c r="Q136" s="92"/>
      <c r="R136" s="92"/>
    </row>
    <row r="137" spans="16:18" ht="12.75">
      <c r="P137" s="92"/>
      <c r="Q137" s="92"/>
      <c r="R137" s="92"/>
    </row>
    <row r="138" spans="16:18" ht="12.75">
      <c r="P138" s="92"/>
      <c r="Q138" s="92"/>
      <c r="R138" s="92"/>
    </row>
    <row r="139" spans="16:18" ht="12.75">
      <c r="P139" s="92"/>
      <c r="Q139" s="92"/>
      <c r="R139" s="92"/>
    </row>
    <row r="140" spans="16:18" ht="12.75">
      <c r="P140" s="92"/>
      <c r="Q140" s="92"/>
      <c r="R140" s="92"/>
    </row>
    <row r="141" spans="16:18" ht="12.75">
      <c r="P141" s="92"/>
      <c r="Q141" s="92"/>
      <c r="R141" s="92"/>
    </row>
    <row r="146" spans="16:18" ht="12.75">
      <c r="P146" s="92"/>
      <c r="Q146" s="92"/>
      <c r="R146" s="92"/>
    </row>
    <row r="147" spans="16:18" ht="12.75">
      <c r="P147" s="92"/>
      <c r="Q147" s="92"/>
      <c r="R147" s="92"/>
    </row>
    <row r="149" spans="16:18" ht="12.75">
      <c r="P149" s="92"/>
      <c r="Q149" s="92"/>
      <c r="R149" s="92"/>
    </row>
    <row r="150" spans="16:18" ht="12.75">
      <c r="P150" s="92"/>
      <c r="Q150" s="92"/>
      <c r="R150" s="92"/>
    </row>
    <row r="151" spans="16:18" ht="12.75">
      <c r="P151" s="92"/>
      <c r="Q151" s="92"/>
      <c r="R151" s="92"/>
    </row>
    <row r="152" spans="16:18" ht="12.75">
      <c r="P152" s="92"/>
      <c r="Q152" s="92"/>
      <c r="R152" s="92"/>
    </row>
    <row r="154" spans="16:18" ht="12.75">
      <c r="P154" s="92"/>
      <c r="Q154" s="92"/>
      <c r="R154" s="92"/>
    </row>
    <row r="155" spans="16:18" ht="12.75">
      <c r="P155" s="92"/>
      <c r="Q155" s="92"/>
      <c r="R155" s="92"/>
    </row>
    <row r="158" spans="16:18" ht="12.75">
      <c r="P158" s="37"/>
      <c r="Q158" s="37"/>
      <c r="R158" s="37"/>
    </row>
    <row r="159" spans="16:18" ht="12.75">
      <c r="P159" s="92"/>
      <c r="Q159" s="92"/>
      <c r="R159" s="92"/>
    </row>
    <row r="160" spans="16:18" ht="12.75">
      <c r="P160" s="37"/>
      <c r="Q160" s="37"/>
      <c r="R160" s="37"/>
    </row>
    <row r="163" spans="16:18" ht="12.75">
      <c r="P163" s="92"/>
      <c r="Q163" s="92"/>
      <c r="R163" s="92"/>
    </row>
    <row r="164" spans="16:18" ht="12.75">
      <c r="P164" s="92"/>
      <c r="Q164" s="92"/>
      <c r="R164" s="92"/>
    </row>
    <row r="165" spans="16:18" ht="12.75">
      <c r="P165" s="92"/>
      <c r="Q165" s="92"/>
      <c r="R165" s="92"/>
    </row>
    <row r="168" spans="16:18" ht="12.75">
      <c r="P168" s="37"/>
      <c r="Q168" s="37"/>
      <c r="R168" s="37"/>
    </row>
    <row r="170" spans="16:18" ht="12.75">
      <c r="P170" s="92"/>
      <c r="Q170" s="92"/>
      <c r="R170" s="92"/>
    </row>
    <row r="173" spans="16:18" ht="12.75">
      <c r="P173" s="37"/>
      <c r="Q173" s="37"/>
      <c r="R173" s="37"/>
    </row>
    <row r="175" spans="16:18" ht="12.75">
      <c r="P175" s="92"/>
      <c r="Q175" s="92"/>
      <c r="R175" s="92"/>
    </row>
    <row r="176" spans="16:18" ht="12.75">
      <c r="P176" s="92"/>
      <c r="Q176" s="92"/>
      <c r="R176" s="92"/>
    </row>
    <row r="182" spans="16:18" ht="12.75">
      <c r="P182" s="92"/>
      <c r="Q182" s="92"/>
      <c r="R182" s="92"/>
    </row>
    <row r="184" spans="16:18" ht="12.75">
      <c r="P184" s="92"/>
      <c r="Q184" s="92"/>
      <c r="R184" s="92"/>
    </row>
    <row r="186" spans="16:18" ht="12.75">
      <c r="P186" s="92"/>
      <c r="Q186" s="92"/>
      <c r="R186" s="92"/>
    </row>
    <row r="191" spans="16:18" ht="12.75">
      <c r="P191" s="92"/>
      <c r="Q191" s="92"/>
      <c r="R191" s="92"/>
    </row>
    <row r="193" spans="16:18" ht="12.75">
      <c r="P193" s="92"/>
      <c r="Q193" s="92"/>
      <c r="R193" s="92"/>
    </row>
    <row r="197" spans="16:18" ht="12.75">
      <c r="P197" s="92"/>
      <c r="Q197" s="92"/>
      <c r="R197" s="92"/>
    </row>
    <row r="200" spans="16:18" ht="12.75">
      <c r="P200" s="92"/>
      <c r="Q200" s="92"/>
      <c r="R200" s="92"/>
    </row>
    <row r="204" spans="16:18" ht="12.75">
      <c r="P204" s="92"/>
      <c r="Q204" s="92"/>
      <c r="R204" s="92"/>
    </row>
    <row r="209" spans="16:18" ht="12.75">
      <c r="P209" s="92"/>
      <c r="Q209" s="92"/>
      <c r="R209" s="92"/>
    </row>
    <row r="220" spans="16:18" ht="12.75">
      <c r="P220" s="92"/>
      <c r="Q220" s="92"/>
      <c r="R220" s="92"/>
    </row>
    <row r="227" spans="16:18" ht="12.75">
      <c r="P227" s="92"/>
      <c r="Q227" s="92"/>
      <c r="R227" s="92"/>
    </row>
    <row r="235" spans="16:18" ht="12.75">
      <c r="P235" s="92"/>
      <c r="Q235" s="92"/>
      <c r="R235" s="92"/>
    </row>
    <row r="237" spans="16:18" ht="12.75">
      <c r="P237" s="92"/>
      <c r="Q237" s="92"/>
      <c r="R237" s="92"/>
    </row>
    <row r="249" spans="16:18" ht="12.75">
      <c r="P249" s="92"/>
      <c r="Q249" s="92"/>
      <c r="R249" s="92"/>
    </row>
    <row r="273" spans="16:18" ht="12.75">
      <c r="P273" s="92"/>
      <c r="Q273" s="92"/>
      <c r="R273" s="92"/>
    </row>
    <row r="279" spans="16:18" ht="12.75">
      <c r="P279" s="92"/>
      <c r="Q279" s="92"/>
      <c r="R279" s="92"/>
    </row>
    <row r="285" spans="16:18" ht="12.75">
      <c r="P285" s="92"/>
      <c r="Q285" s="92"/>
      <c r="R285" s="92"/>
    </row>
    <row r="300" spans="16:18" ht="12.75">
      <c r="P300" s="92"/>
      <c r="Q300" s="92"/>
      <c r="R300" s="92"/>
    </row>
  </sheetData>
  <sheetProtection/>
  <mergeCells count="14">
    <mergeCell ref="C29:C30"/>
    <mergeCell ref="A2:D2"/>
    <mergeCell ref="A1:D1"/>
    <mergeCell ref="A5:M5"/>
    <mergeCell ref="L1:M2"/>
    <mergeCell ref="C3:C4"/>
    <mergeCell ref="D3:D4"/>
    <mergeCell ref="E3:E4"/>
    <mergeCell ref="G3:G4"/>
    <mergeCell ref="L3:L4"/>
    <mergeCell ref="M3:M4"/>
    <mergeCell ref="B3:B4"/>
    <mergeCell ref="E1:K1"/>
    <mergeCell ref="E2:K2"/>
  </mergeCells>
  <conditionalFormatting sqref="B6:B28">
    <cfRule type="cellIs" priority="2" dxfId="0" operator="equal" stopIfTrue="1">
      <formula>"R"</formula>
    </cfRule>
  </conditionalFormatting>
  <conditionalFormatting sqref="F24:K28 F6:H6 K7 K9:K15 F7:G23 I7:I23 H7:H19 H21:H23 K18:K23 J6:J23">
    <cfRule type="cellIs" priority="1" dxfId="13" operator="equal" stopIfTrue="1">
      <formula>0</formula>
    </cfRule>
  </conditionalFormatting>
  <printOptions horizontalCentered="1"/>
  <pageMargins left="0.15748031496062992" right="0.11811023622047245" top="0.31496062992125984" bottom="0.35433070866141736" header="0.15748031496062992" footer="0.2362204724409449"/>
  <pageSetup horizontalDpi="600" verticalDpi="600" orientation="landscape" paperSize="9" r:id="rId1"/>
  <headerFooter alignWithMargins="0">
    <oddFooter xml:space="preserve">&amp;R                          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69"/>
  <sheetViews>
    <sheetView zoomScalePageLayoutView="0" workbookViewId="0" topLeftCell="A3">
      <pane ySplit="540" topLeftCell="A1" activePane="bottomLeft" state="split"/>
      <selection pane="topLeft" activeCell="A3" sqref="A1:IV16384"/>
      <selection pane="bottomLeft" activeCell="C65" sqref="C65"/>
    </sheetView>
  </sheetViews>
  <sheetFormatPr defaultColWidth="9.00390625" defaultRowHeight="12.75"/>
  <cols>
    <col min="1" max="1" width="3.00390625" style="1" bestFit="1" customWidth="1"/>
    <col min="2" max="2" width="5.00390625" style="18" customWidth="1"/>
    <col min="3" max="3" width="17.375" style="1" customWidth="1"/>
    <col min="4" max="4" width="13.625" style="1" customWidth="1"/>
    <col min="5" max="8" width="3.875" style="1" hidden="1" customWidth="1"/>
    <col min="9" max="17" width="3.875" style="1" bestFit="1" customWidth="1"/>
    <col min="18" max="19" width="4.375" style="1" bestFit="1" customWidth="1"/>
    <col min="20" max="20" width="7.875" style="1" customWidth="1"/>
    <col min="21" max="21" width="9.875" style="1" customWidth="1"/>
    <col min="22" max="22" width="7.25390625" style="1" customWidth="1"/>
    <col min="23" max="23" width="8.375" style="18" customWidth="1"/>
    <col min="24" max="16384" width="9.125" style="1" customWidth="1"/>
  </cols>
  <sheetData>
    <row r="1" spans="3:19" ht="15.75">
      <c r="C1" s="248" t="s">
        <v>44</v>
      </c>
      <c r="D1" s="248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</row>
    <row r="2" spans="3:21" ht="13.5" thickBot="1">
      <c r="C2" s="1" t="s">
        <v>39</v>
      </c>
      <c r="U2" s="1">
        <f>COUNTIF(U4:U53,"nebyl")</f>
        <v>0</v>
      </c>
    </row>
    <row r="3" spans="3:23" ht="16.5" thickBot="1">
      <c r="C3" s="2"/>
      <c r="D3" s="2"/>
      <c r="E3" s="3">
        <v>12</v>
      </c>
      <c r="F3" s="4" t="s">
        <v>28</v>
      </c>
      <c r="G3" s="5" t="s">
        <v>29</v>
      </c>
      <c r="H3" s="6" t="s">
        <v>30</v>
      </c>
      <c r="I3" s="21">
        <v>10</v>
      </c>
      <c r="J3" s="22">
        <v>9</v>
      </c>
      <c r="K3" s="22">
        <v>8</v>
      </c>
      <c r="L3" s="22">
        <v>7</v>
      </c>
      <c r="M3" s="22">
        <v>6</v>
      </c>
      <c r="N3" s="22">
        <v>5</v>
      </c>
      <c r="O3" s="22">
        <v>4</v>
      </c>
      <c r="P3" s="22">
        <v>3</v>
      </c>
      <c r="Q3" s="22">
        <v>2</v>
      </c>
      <c r="R3" s="22">
        <v>1</v>
      </c>
      <c r="S3" s="53">
        <v>0</v>
      </c>
      <c r="T3" s="24" t="s">
        <v>14</v>
      </c>
      <c r="U3" s="8" t="s">
        <v>13</v>
      </c>
      <c r="V3" s="8" t="s">
        <v>23</v>
      </c>
      <c r="W3" s="56" t="s">
        <v>23</v>
      </c>
    </row>
    <row r="4" spans="1:23" ht="15.75">
      <c r="A4" s="81">
        <f>Výsledky!A6</f>
        <v>1</v>
      </c>
      <c r="B4" s="120" t="str">
        <f>Výsledky!B6</f>
        <v>P</v>
      </c>
      <c r="C4" s="15" t="str">
        <f>Výsledky!C6</f>
        <v>Beneš</v>
      </c>
      <c r="D4" s="9" t="str">
        <f>Výsledky!D6</f>
        <v>Tomáš</v>
      </c>
      <c r="E4" s="10"/>
      <c r="F4" s="43"/>
      <c r="G4" s="44"/>
      <c r="H4" s="45"/>
      <c r="I4" s="142">
        <v>1</v>
      </c>
      <c r="J4" s="143">
        <v>1</v>
      </c>
      <c r="K4" s="143">
        <v>2</v>
      </c>
      <c r="L4" s="143">
        <v>3</v>
      </c>
      <c r="M4" s="143">
        <v>2</v>
      </c>
      <c r="N4" s="143">
        <v>3</v>
      </c>
      <c r="O4" s="143">
        <v>1</v>
      </c>
      <c r="P4" s="143">
        <v>1</v>
      </c>
      <c r="Q4" s="143">
        <v>0</v>
      </c>
      <c r="R4" s="143">
        <v>1</v>
      </c>
      <c r="S4" s="144"/>
      <c r="T4" s="10">
        <f aca="true" t="shared" si="0" ref="T4:T14">SUM(I4:S4)</f>
        <v>15</v>
      </c>
      <c r="U4" s="90">
        <f>IF(C4=0,"©",IF(COUNTA(E4:S4)=0,"nebyl",I4*10+J4*9+K4*8+L4*7+M4*6+N4*5+O4*4+P4*3+Q4*2+R4*1+S4*0))</f>
        <v>91</v>
      </c>
      <c r="V4" s="89" t="str">
        <f>IF(U4="nebyl","-",IF(U4="©"," ",IF(U4&gt;=137,"M",IF(U4&gt;=131,"I.",IF(U4&gt;=125,"II.",IF(U4&gt;=116,"III.","ne"))))))</f>
        <v>ne</v>
      </c>
      <c r="W4" s="27" t="s">
        <v>40</v>
      </c>
    </row>
    <row r="5" spans="1:23" ht="15.75">
      <c r="A5" s="82">
        <f>Výsledky!A7</f>
        <v>2</v>
      </c>
      <c r="B5" s="119" t="str">
        <f>Výsledky!B7</f>
        <v>P</v>
      </c>
      <c r="C5" s="16" t="str">
        <f>Výsledky!C7</f>
        <v>Hrubý</v>
      </c>
      <c r="D5" s="11" t="str">
        <f>Výsledky!D7</f>
        <v>Martin</v>
      </c>
      <c r="E5" s="12"/>
      <c r="F5" s="46"/>
      <c r="G5" s="47"/>
      <c r="H5" s="48"/>
      <c r="I5" s="145">
        <v>0</v>
      </c>
      <c r="J5" s="146">
        <v>2</v>
      </c>
      <c r="K5" s="146">
        <v>4</v>
      </c>
      <c r="L5" s="146">
        <v>4</v>
      </c>
      <c r="M5" s="146">
        <v>2</v>
      </c>
      <c r="N5" s="146">
        <v>1</v>
      </c>
      <c r="O5" s="146">
        <v>1</v>
      </c>
      <c r="P5" s="146">
        <v>0</v>
      </c>
      <c r="Q5" s="146">
        <v>1</v>
      </c>
      <c r="R5" s="146"/>
      <c r="S5" s="147"/>
      <c r="T5" s="12">
        <f t="shared" si="0"/>
        <v>15</v>
      </c>
      <c r="U5" s="54">
        <f aca="true" t="shared" si="1" ref="U5:U30">IF(C5=0,"©",IF(COUNTA(E5:S5)=0,"nebyl",I5*10+J5*9+K5*8+L5*7+M5*6+N5*5+O5*4+P5*3+Q5*2+R5*1+S5*0))</f>
        <v>101</v>
      </c>
      <c r="V5" s="41" t="str">
        <f aca="true" t="shared" si="2" ref="V5:V63">IF(U5="nebyl","-",IF(U5="©"," ",IF(U5&gt;=137,"M",IF(U5&gt;=131,"I.",IF(U5&gt;=125,"II.",IF(U5&gt;=116,"III.","ne"))))))</f>
        <v>ne</v>
      </c>
      <c r="W5" s="27" t="s">
        <v>41</v>
      </c>
    </row>
    <row r="6" spans="1:23" ht="15.75">
      <c r="A6" s="82">
        <f>Výsledky!A8</f>
        <v>3</v>
      </c>
      <c r="B6" s="119" t="str">
        <f>Výsledky!B8</f>
        <v>P</v>
      </c>
      <c r="C6" s="16" t="str">
        <f>Výsledky!C8</f>
        <v>Kadlec</v>
      </c>
      <c r="D6" s="11" t="str">
        <f>Výsledky!D8</f>
        <v>David</v>
      </c>
      <c r="E6" s="12"/>
      <c r="F6" s="46"/>
      <c r="G6" s="47"/>
      <c r="H6" s="48"/>
      <c r="I6" s="145">
        <v>1</v>
      </c>
      <c r="J6" s="146">
        <v>5</v>
      </c>
      <c r="K6" s="146">
        <v>0</v>
      </c>
      <c r="L6" s="146">
        <v>3</v>
      </c>
      <c r="M6" s="146">
        <v>2</v>
      </c>
      <c r="N6" s="146">
        <v>1</v>
      </c>
      <c r="O6" s="146">
        <v>0</v>
      </c>
      <c r="P6" s="146">
        <v>2</v>
      </c>
      <c r="Q6" s="146">
        <v>1</v>
      </c>
      <c r="R6" s="146"/>
      <c r="S6" s="147"/>
      <c r="T6" s="12">
        <f t="shared" si="0"/>
        <v>15</v>
      </c>
      <c r="U6" s="54">
        <f t="shared" si="1"/>
        <v>101</v>
      </c>
      <c r="V6" s="41" t="str">
        <f t="shared" si="2"/>
        <v>ne</v>
      </c>
      <c r="W6" s="27" t="s">
        <v>42</v>
      </c>
    </row>
    <row r="7" spans="1:23" ht="15.75">
      <c r="A7" s="82">
        <f>Výsledky!A9</f>
        <v>4</v>
      </c>
      <c r="B7" s="119" t="str">
        <f>Výsledky!B9</f>
        <v>P</v>
      </c>
      <c r="C7" s="16" t="str">
        <f>Výsledky!C9</f>
        <v>Kališ</v>
      </c>
      <c r="D7" s="11" t="str">
        <f>Výsledky!D9</f>
        <v>Petr</v>
      </c>
      <c r="E7" s="12"/>
      <c r="F7" s="46"/>
      <c r="G7" s="47"/>
      <c r="H7" s="48"/>
      <c r="I7" s="145">
        <v>3</v>
      </c>
      <c r="J7" s="146">
        <v>6</v>
      </c>
      <c r="K7" s="146">
        <v>5</v>
      </c>
      <c r="L7" s="146">
        <v>1</v>
      </c>
      <c r="M7" s="146"/>
      <c r="N7" s="146"/>
      <c r="O7" s="146"/>
      <c r="P7" s="146"/>
      <c r="Q7" s="146"/>
      <c r="R7" s="146"/>
      <c r="S7" s="147"/>
      <c r="T7" s="12">
        <f t="shared" si="0"/>
        <v>15</v>
      </c>
      <c r="U7" s="54">
        <f t="shared" si="1"/>
        <v>131</v>
      </c>
      <c r="V7" s="41" t="str">
        <f t="shared" si="2"/>
        <v>I.</v>
      </c>
      <c r="W7" s="27" t="s">
        <v>43</v>
      </c>
    </row>
    <row r="8" spans="1:22" ht="15.75">
      <c r="A8" s="82">
        <f>Výsledky!A10</f>
        <v>5</v>
      </c>
      <c r="B8" s="119" t="str">
        <f>Výsledky!B10</f>
        <v>R</v>
      </c>
      <c r="C8" s="16" t="str">
        <f>Výsledky!C10</f>
        <v>Kališ</v>
      </c>
      <c r="D8" s="11" t="str">
        <f>Výsledky!D10</f>
        <v>Petr</v>
      </c>
      <c r="E8" s="12"/>
      <c r="F8" s="46"/>
      <c r="G8" s="47"/>
      <c r="H8" s="48"/>
      <c r="I8" s="145">
        <v>6</v>
      </c>
      <c r="J8" s="146">
        <v>4</v>
      </c>
      <c r="K8" s="146">
        <v>3</v>
      </c>
      <c r="L8" s="146">
        <v>2</v>
      </c>
      <c r="M8" s="146"/>
      <c r="N8" s="146"/>
      <c r="O8" s="146"/>
      <c r="P8" s="146"/>
      <c r="Q8" s="146"/>
      <c r="R8" s="146"/>
      <c r="S8" s="147"/>
      <c r="T8" s="12">
        <f t="shared" si="0"/>
        <v>15</v>
      </c>
      <c r="U8" s="54">
        <f t="shared" si="1"/>
        <v>134</v>
      </c>
      <c r="V8" s="41" t="str">
        <f t="shared" si="2"/>
        <v>I.</v>
      </c>
    </row>
    <row r="9" spans="1:22" ht="15.75">
      <c r="A9" s="82">
        <f>Výsledky!A11</f>
        <v>6</v>
      </c>
      <c r="B9" s="119" t="str">
        <f>Výsledky!B11</f>
        <v>P</v>
      </c>
      <c r="C9" s="16" t="str">
        <f>Výsledky!C11</f>
        <v>Kejř</v>
      </c>
      <c r="D9" s="11" t="str">
        <f>Výsledky!D11</f>
        <v>Karel</v>
      </c>
      <c r="E9" s="12"/>
      <c r="F9" s="46"/>
      <c r="G9" s="47"/>
      <c r="H9" s="48"/>
      <c r="I9" s="145">
        <v>5</v>
      </c>
      <c r="J9" s="146">
        <v>3</v>
      </c>
      <c r="K9" s="146">
        <v>3</v>
      </c>
      <c r="L9" s="146">
        <v>4</v>
      </c>
      <c r="M9" s="146"/>
      <c r="N9" s="146"/>
      <c r="O9" s="146"/>
      <c r="P9" s="146"/>
      <c r="Q9" s="146"/>
      <c r="R9" s="146"/>
      <c r="S9" s="147"/>
      <c r="T9" s="12">
        <f t="shared" si="0"/>
        <v>15</v>
      </c>
      <c r="U9" s="54">
        <f t="shared" si="1"/>
        <v>129</v>
      </c>
      <c r="V9" s="41" t="str">
        <f t="shared" si="2"/>
        <v>II.</v>
      </c>
    </row>
    <row r="10" spans="1:22" ht="15.75">
      <c r="A10" s="82">
        <f>Výsledky!A12</f>
        <v>7</v>
      </c>
      <c r="B10" s="119" t="str">
        <f>Výsledky!B12</f>
        <v>P</v>
      </c>
      <c r="C10" s="16" t="str">
        <f>Výsledky!C12</f>
        <v>Klimeš</v>
      </c>
      <c r="D10" s="11" t="str">
        <f>Výsledky!D12</f>
        <v>Pavel</v>
      </c>
      <c r="E10" s="12"/>
      <c r="F10" s="46"/>
      <c r="G10" s="47"/>
      <c r="H10" s="48"/>
      <c r="I10" s="145">
        <v>2</v>
      </c>
      <c r="J10" s="146">
        <v>2</v>
      </c>
      <c r="K10" s="146">
        <v>4</v>
      </c>
      <c r="L10" s="146">
        <v>4</v>
      </c>
      <c r="M10" s="146">
        <v>3</v>
      </c>
      <c r="N10" s="146"/>
      <c r="O10" s="146"/>
      <c r="P10" s="146"/>
      <c r="Q10" s="146"/>
      <c r="R10" s="146"/>
      <c r="S10" s="147"/>
      <c r="T10" s="12">
        <f t="shared" si="0"/>
        <v>15</v>
      </c>
      <c r="U10" s="54">
        <f t="shared" si="1"/>
        <v>116</v>
      </c>
      <c r="V10" s="41" t="str">
        <f t="shared" si="2"/>
        <v>III.</v>
      </c>
    </row>
    <row r="11" spans="1:22" ht="15.75">
      <c r="A11" s="82">
        <f>Výsledky!A13</f>
        <v>8</v>
      </c>
      <c r="B11" s="119" t="str">
        <f>Výsledky!B13</f>
        <v>P</v>
      </c>
      <c r="C11" s="16" t="str">
        <f>Výsledky!C13</f>
        <v>Marek</v>
      </c>
      <c r="D11" s="11" t="str">
        <f>Výsledky!D13</f>
        <v>Jakub</v>
      </c>
      <c r="E11" s="12"/>
      <c r="F11" s="46"/>
      <c r="G11" s="47"/>
      <c r="H11" s="48"/>
      <c r="I11" s="145">
        <v>0</v>
      </c>
      <c r="J11" s="146">
        <v>3</v>
      </c>
      <c r="K11" s="146">
        <v>2</v>
      </c>
      <c r="L11" s="146">
        <v>6</v>
      </c>
      <c r="M11" s="146">
        <v>3</v>
      </c>
      <c r="N11" s="146">
        <v>1</v>
      </c>
      <c r="O11" s="146"/>
      <c r="P11" s="146"/>
      <c r="Q11" s="146"/>
      <c r="R11" s="146"/>
      <c r="S11" s="147"/>
      <c r="T11" s="12">
        <f t="shared" si="0"/>
        <v>15</v>
      </c>
      <c r="U11" s="54">
        <f t="shared" si="1"/>
        <v>108</v>
      </c>
      <c r="V11" s="41" t="str">
        <f t="shared" si="2"/>
        <v>ne</v>
      </c>
    </row>
    <row r="12" spans="1:22" ht="15.75">
      <c r="A12" s="82">
        <f>Výsledky!A14</f>
        <v>9</v>
      </c>
      <c r="B12" s="119" t="str">
        <f>Výsledky!B14</f>
        <v>P</v>
      </c>
      <c r="C12" s="16" t="str">
        <f>Výsledky!C14</f>
        <v>Petrů</v>
      </c>
      <c r="D12" s="11" t="str">
        <f>Výsledky!D14</f>
        <v>Milan</v>
      </c>
      <c r="E12" s="12"/>
      <c r="F12" s="46"/>
      <c r="G12" s="47"/>
      <c r="H12" s="48"/>
      <c r="I12" s="145">
        <v>1</v>
      </c>
      <c r="J12" s="146">
        <v>2</v>
      </c>
      <c r="K12" s="146">
        <v>4</v>
      </c>
      <c r="L12" s="146">
        <v>3</v>
      </c>
      <c r="M12" s="146">
        <v>2</v>
      </c>
      <c r="N12" s="146"/>
      <c r="O12" s="146"/>
      <c r="P12" s="146">
        <v>2</v>
      </c>
      <c r="Q12" s="146"/>
      <c r="R12" s="146"/>
      <c r="S12" s="147">
        <v>1</v>
      </c>
      <c r="T12" s="12">
        <f t="shared" si="0"/>
        <v>15</v>
      </c>
      <c r="U12" s="54">
        <f t="shared" si="1"/>
        <v>99</v>
      </c>
      <c r="V12" s="41" t="str">
        <f t="shared" si="2"/>
        <v>ne</v>
      </c>
    </row>
    <row r="13" spans="1:22" ht="15.75">
      <c r="A13" s="82">
        <f>Výsledky!A15</f>
        <v>10</v>
      </c>
      <c r="B13" s="119" t="str">
        <f>Výsledky!B15</f>
        <v>P</v>
      </c>
      <c r="C13" s="16" t="str">
        <f>Výsledky!C15</f>
        <v>Rendl</v>
      </c>
      <c r="D13" s="11" t="str">
        <f>Výsledky!D15</f>
        <v>Josef</v>
      </c>
      <c r="E13" s="12"/>
      <c r="F13" s="46"/>
      <c r="G13" s="47"/>
      <c r="H13" s="48"/>
      <c r="I13" s="145">
        <v>4</v>
      </c>
      <c r="J13" s="146">
        <v>7</v>
      </c>
      <c r="K13" s="146">
        <v>3</v>
      </c>
      <c r="L13" s="146">
        <v>1</v>
      </c>
      <c r="M13" s="146"/>
      <c r="N13" s="146"/>
      <c r="O13" s="146"/>
      <c r="P13" s="146"/>
      <c r="Q13" s="146"/>
      <c r="R13" s="146"/>
      <c r="S13" s="147"/>
      <c r="T13" s="12">
        <f t="shared" si="0"/>
        <v>15</v>
      </c>
      <c r="U13" s="54">
        <f t="shared" si="1"/>
        <v>134</v>
      </c>
      <c r="V13" s="41" t="str">
        <f t="shared" si="2"/>
        <v>I.</v>
      </c>
    </row>
    <row r="14" spans="1:22" ht="15.75">
      <c r="A14" s="82">
        <f>Výsledky!A16</f>
        <v>11</v>
      </c>
      <c r="B14" s="119" t="str">
        <f>Výsledky!B16</f>
        <v>R</v>
      </c>
      <c r="C14" s="16" t="str">
        <f>Výsledky!C16</f>
        <v>Rendl</v>
      </c>
      <c r="D14" s="11" t="str">
        <f>Výsledky!D16</f>
        <v>Josef</v>
      </c>
      <c r="E14" s="12"/>
      <c r="F14" s="46"/>
      <c r="G14" s="47"/>
      <c r="H14" s="48"/>
      <c r="I14" s="145">
        <v>1</v>
      </c>
      <c r="J14" s="146">
        <v>5</v>
      </c>
      <c r="K14" s="146">
        <v>7</v>
      </c>
      <c r="L14" s="146">
        <v>1</v>
      </c>
      <c r="M14" s="146">
        <v>1</v>
      </c>
      <c r="N14" s="146"/>
      <c r="O14" s="146"/>
      <c r="P14" s="146"/>
      <c r="Q14" s="146"/>
      <c r="R14" s="146"/>
      <c r="S14" s="147"/>
      <c r="T14" s="12">
        <f t="shared" si="0"/>
        <v>15</v>
      </c>
      <c r="U14" s="54">
        <f t="shared" si="1"/>
        <v>124</v>
      </c>
      <c r="V14" s="41" t="str">
        <f t="shared" si="2"/>
        <v>III.</v>
      </c>
    </row>
    <row r="15" spans="1:22" ht="15.75">
      <c r="A15" s="82">
        <f>Výsledky!A17</f>
        <v>12</v>
      </c>
      <c r="B15" s="119" t="str">
        <f>Výsledky!B17</f>
        <v>P</v>
      </c>
      <c r="C15" s="16" t="str">
        <f>Výsledky!C17</f>
        <v>Rendl</v>
      </c>
      <c r="D15" s="11" t="str">
        <f>Výsledky!D17</f>
        <v>Pavel</v>
      </c>
      <c r="E15" s="12"/>
      <c r="F15" s="46"/>
      <c r="G15" s="47"/>
      <c r="H15" s="48"/>
      <c r="I15" s="145">
        <v>3</v>
      </c>
      <c r="J15" s="146">
        <v>5</v>
      </c>
      <c r="K15" s="146">
        <v>3</v>
      </c>
      <c r="L15" s="146">
        <v>2</v>
      </c>
      <c r="M15" s="146">
        <v>1</v>
      </c>
      <c r="N15" s="146">
        <v>1</v>
      </c>
      <c r="O15" s="146"/>
      <c r="P15" s="146"/>
      <c r="Q15" s="146"/>
      <c r="R15" s="146"/>
      <c r="S15" s="147"/>
      <c r="T15" s="12">
        <f aca="true" t="shared" si="3" ref="T15:T30">SUM(I15:S15)</f>
        <v>15</v>
      </c>
      <c r="U15" s="54">
        <f t="shared" si="1"/>
        <v>124</v>
      </c>
      <c r="V15" s="41" t="str">
        <f t="shared" si="2"/>
        <v>III.</v>
      </c>
    </row>
    <row r="16" spans="1:22" ht="15.75">
      <c r="A16" s="82">
        <f>Výsledky!A18</f>
        <v>13</v>
      </c>
      <c r="B16" s="119" t="str">
        <f>Výsledky!B18</f>
        <v>R</v>
      </c>
      <c r="C16" s="16" t="str">
        <f>Výsledky!C18</f>
        <v>Rendl</v>
      </c>
      <c r="D16" s="11" t="str">
        <f>Výsledky!D18</f>
        <v>Pavel</v>
      </c>
      <c r="E16" s="12"/>
      <c r="F16" s="46"/>
      <c r="G16" s="47"/>
      <c r="H16" s="48"/>
      <c r="I16" s="145">
        <v>5</v>
      </c>
      <c r="J16" s="146">
        <v>4</v>
      </c>
      <c r="K16" s="146">
        <v>5</v>
      </c>
      <c r="L16" s="146">
        <v>1</v>
      </c>
      <c r="M16" s="146"/>
      <c r="N16" s="146"/>
      <c r="O16" s="146"/>
      <c r="P16" s="146"/>
      <c r="Q16" s="146"/>
      <c r="R16" s="146"/>
      <c r="S16" s="147"/>
      <c r="T16" s="12">
        <f t="shared" si="3"/>
        <v>15</v>
      </c>
      <c r="U16" s="54">
        <f t="shared" si="1"/>
        <v>133</v>
      </c>
      <c r="V16" s="41" t="str">
        <f t="shared" si="2"/>
        <v>I.</v>
      </c>
    </row>
    <row r="17" spans="1:22" ht="15.75">
      <c r="A17" s="82">
        <f>Výsledky!A19</f>
        <v>14</v>
      </c>
      <c r="B17" s="119" t="str">
        <f>Výsledky!B19</f>
        <v>P</v>
      </c>
      <c r="C17" s="16" t="str">
        <f>Výsledky!C19</f>
        <v>Samek</v>
      </c>
      <c r="D17" s="11" t="str">
        <f>Výsledky!D19</f>
        <v>Petr</v>
      </c>
      <c r="E17" s="12"/>
      <c r="F17" s="46"/>
      <c r="G17" s="47"/>
      <c r="H17" s="48"/>
      <c r="I17" s="145">
        <v>1</v>
      </c>
      <c r="J17" s="146">
        <v>6</v>
      </c>
      <c r="K17" s="146">
        <v>1</v>
      </c>
      <c r="L17" s="146">
        <v>3</v>
      </c>
      <c r="M17" s="146">
        <v>2</v>
      </c>
      <c r="N17" s="146">
        <v>1</v>
      </c>
      <c r="O17" s="146">
        <v>1</v>
      </c>
      <c r="P17" s="146"/>
      <c r="Q17" s="146"/>
      <c r="R17" s="146"/>
      <c r="S17" s="147"/>
      <c r="T17" s="12">
        <f t="shared" si="3"/>
        <v>15</v>
      </c>
      <c r="U17" s="54">
        <f t="shared" si="1"/>
        <v>114</v>
      </c>
      <c r="V17" s="41" t="str">
        <f t="shared" si="2"/>
        <v>ne</v>
      </c>
    </row>
    <row r="18" spans="1:22" ht="15.75">
      <c r="A18" s="82">
        <f>Výsledky!A20</f>
        <v>15</v>
      </c>
      <c r="B18" s="119" t="str">
        <f>Výsledky!B20</f>
        <v>P</v>
      </c>
      <c r="C18" s="16" t="str">
        <f>Výsledky!C20</f>
        <v>Strnad ml.</v>
      </c>
      <c r="D18" s="11" t="str">
        <f>Výsledky!D20</f>
        <v>Michal</v>
      </c>
      <c r="E18" s="12"/>
      <c r="F18" s="46"/>
      <c r="G18" s="47"/>
      <c r="H18" s="48"/>
      <c r="I18" s="145">
        <v>2</v>
      </c>
      <c r="J18" s="146">
        <v>3</v>
      </c>
      <c r="K18" s="146">
        <v>3</v>
      </c>
      <c r="L18" s="146">
        <v>2</v>
      </c>
      <c r="M18" s="146">
        <v>1</v>
      </c>
      <c r="N18" s="146">
        <v>1</v>
      </c>
      <c r="O18" s="146">
        <v>2</v>
      </c>
      <c r="P18" s="146"/>
      <c r="Q18" s="146"/>
      <c r="R18" s="146"/>
      <c r="S18" s="147">
        <v>1</v>
      </c>
      <c r="T18" s="12">
        <f t="shared" si="3"/>
        <v>15</v>
      </c>
      <c r="U18" s="54">
        <f t="shared" si="1"/>
        <v>104</v>
      </c>
      <c r="V18" s="41" t="str">
        <f t="shared" si="2"/>
        <v>ne</v>
      </c>
    </row>
    <row r="19" spans="1:22" ht="15.75">
      <c r="A19" s="82">
        <f>Výsledky!A21</f>
        <v>16</v>
      </c>
      <c r="B19" s="119" t="str">
        <f>Výsledky!B21</f>
        <v>P</v>
      </c>
      <c r="C19" s="16" t="str">
        <f>Výsledky!C21</f>
        <v>Strnad st.</v>
      </c>
      <c r="D19" s="11" t="str">
        <f>Výsledky!D21</f>
        <v>Michal</v>
      </c>
      <c r="E19" s="12"/>
      <c r="F19" s="46"/>
      <c r="G19" s="47"/>
      <c r="H19" s="48"/>
      <c r="I19" s="145">
        <v>1</v>
      </c>
      <c r="J19" s="146">
        <v>3</v>
      </c>
      <c r="K19" s="146">
        <v>4</v>
      </c>
      <c r="L19" s="146">
        <v>4</v>
      </c>
      <c r="M19" s="146">
        <v>0</v>
      </c>
      <c r="N19" s="146">
        <v>1</v>
      </c>
      <c r="O19" s="146">
        <v>1</v>
      </c>
      <c r="P19" s="146">
        <v>1</v>
      </c>
      <c r="Q19" s="146"/>
      <c r="R19" s="146"/>
      <c r="S19" s="147"/>
      <c r="T19" s="12">
        <f t="shared" si="3"/>
        <v>15</v>
      </c>
      <c r="U19" s="54">
        <f t="shared" si="1"/>
        <v>109</v>
      </c>
      <c r="V19" s="41" t="str">
        <f t="shared" si="2"/>
        <v>ne</v>
      </c>
    </row>
    <row r="20" spans="1:22" ht="15.75">
      <c r="A20" s="82">
        <f>Výsledky!A22</f>
        <v>17</v>
      </c>
      <c r="B20" s="119" t="str">
        <f>Výsledky!B22</f>
        <v>P</v>
      </c>
      <c r="C20" s="16" t="str">
        <f>Výsledky!C22</f>
        <v>Šíma</v>
      </c>
      <c r="D20" s="11" t="str">
        <f>Výsledky!D22</f>
        <v>Richard</v>
      </c>
      <c r="E20" s="12"/>
      <c r="F20" s="46"/>
      <c r="G20" s="47"/>
      <c r="H20" s="48"/>
      <c r="I20" s="145">
        <v>1</v>
      </c>
      <c r="J20" s="146">
        <v>5</v>
      </c>
      <c r="K20" s="146">
        <v>2</v>
      </c>
      <c r="L20" s="146">
        <v>2</v>
      </c>
      <c r="M20" s="146">
        <v>2</v>
      </c>
      <c r="N20" s="146">
        <v>3</v>
      </c>
      <c r="O20" s="146"/>
      <c r="P20" s="146"/>
      <c r="Q20" s="146"/>
      <c r="R20" s="146"/>
      <c r="S20" s="147"/>
      <c r="T20" s="12">
        <f t="shared" si="3"/>
        <v>15</v>
      </c>
      <c r="U20" s="54">
        <f t="shared" si="1"/>
        <v>112</v>
      </c>
      <c r="V20" s="41" t="str">
        <f t="shared" si="2"/>
        <v>ne</v>
      </c>
    </row>
    <row r="21" spans="1:22" ht="15.75">
      <c r="A21" s="82">
        <f>Výsledky!A23</f>
        <v>18</v>
      </c>
      <c r="B21" s="119" t="str">
        <f>Výsledky!B23</f>
        <v>P</v>
      </c>
      <c r="C21" s="16" t="str">
        <f>Výsledky!C23</f>
        <v>Vítovec</v>
      </c>
      <c r="D21" s="11" t="str">
        <f>Výsledky!D23</f>
        <v>Miloslav</v>
      </c>
      <c r="E21" s="12"/>
      <c r="F21" s="46"/>
      <c r="G21" s="47"/>
      <c r="H21" s="48"/>
      <c r="I21" s="145">
        <v>3</v>
      </c>
      <c r="J21" s="146">
        <v>4</v>
      </c>
      <c r="K21" s="146">
        <v>6</v>
      </c>
      <c r="L21" s="146">
        <v>2</v>
      </c>
      <c r="M21" s="146"/>
      <c r="N21" s="146"/>
      <c r="O21" s="146"/>
      <c r="P21" s="146"/>
      <c r="Q21" s="146"/>
      <c r="R21" s="146"/>
      <c r="S21" s="147"/>
      <c r="T21" s="12">
        <f t="shared" si="3"/>
        <v>15</v>
      </c>
      <c r="U21" s="54">
        <f t="shared" si="1"/>
        <v>128</v>
      </c>
      <c r="V21" s="41" t="str">
        <f t="shared" si="2"/>
        <v>II.</v>
      </c>
    </row>
    <row r="22" spans="1:22" ht="15.75">
      <c r="A22" s="82">
        <f>Výsledky!A24</f>
        <v>19</v>
      </c>
      <c r="B22" s="119" t="str">
        <f>Výsledky!B24</f>
        <v>R</v>
      </c>
      <c r="C22" s="16" t="str">
        <f>Výsledky!C24</f>
        <v>Vítovec A</v>
      </c>
      <c r="D22" s="11" t="str">
        <f>Výsledky!D24</f>
        <v>Miloslav</v>
      </c>
      <c r="E22" s="12"/>
      <c r="F22" s="46"/>
      <c r="G22" s="47"/>
      <c r="H22" s="48"/>
      <c r="I22" s="145">
        <v>2</v>
      </c>
      <c r="J22" s="146">
        <v>7</v>
      </c>
      <c r="K22" s="146">
        <v>2</v>
      </c>
      <c r="L22" s="146">
        <v>1</v>
      </c>
      <c r="M22" s="146">
        <v>1</v>
      </c>
      <c r="N22" s="146">
        <v>1</v>
      </c>
      <c r="O22" s="146"/>
      <c r="P22" s="146"/>
      <c r="Q22" s="146"/>
      <c r="R22" s="146"/>
      <c r="S22" s="147">
        <v>1</v>
      </c>
      <c r="T22" s="12">
        <f t="shared" si="3"/>
        <v>15</v>
      </c>
      <c r="U22" s="54">
        <f t="shared" si="1"/>
        <v>117</v>
      </c>
      <c r="V22" s="41" t="str">
        <f t="shared" si="2"/>
        <v>III.</v>
      </c>
    </row>
    <row r="23" spans="1:22" ht="15.75">
      <c r="A23" s="82">
        <f>Výsledky!A25</f>
        <v>20</v>
      </c>
      <c r="B23" s="119" t="str">
        <f>Výsledky!B25</f>
        <v>R</v>
      </c>
      <c r="C23" s="16" t="str">
        <f>Výsledky!C25</f>
        <v>Vítovec S</v>
      </c>
      <c r="D23" s="11" t="str">
        <f>Výsledky!D25</f>
        <v>Miloslav</v>
      </c>
      <c r="E23" s="12"/>
      <c r="F23" s="46"/>
      <c r="G23" s="47"/>
      <c r="H23" s="48"/>
      <c r="I23" s="145">
        <v>2</v>
      </c>
      <c r="J23" s="146">
        <v>4</v>
      </c>
      <c r="K23" s="146">
        <v>4</v>
      </c>
      <c r="L23" s="146">
        <v>2</v>
      </c>
      <c r="M23" s="146">
        <v>1</v>
      </c>
      <c r="N23" s="146">
        <v>1</v>
      </c>
      <c r="O23" s="146">
        <v>0</v>
      </c>
      <c r="P23" s="146">
        <v>0</v>
      </c>
      <c r="Q23" s="146">
        <v>1</v>
      </c>
      <c r="R23" s="146"/>
      <c r="S23" s="147"/>
      <c r="T23" s="12">
        <f t="shared" si="3"/>
        <v>15</v>
      </c>
      <c r="U23" s="54">
        <f t="shared" si="1"/>
        <v>115</v>
      </c>
      <c r="V23" s="41" t="str">
        <f t="shared" si="2"/>
        <v>ne</v>
      </c>
    </row>
    <row r="24" spans="1:22" ht="15.75">
      <c r="A24" s="82">
        <f>Výsledky!A26</f>
        <v>21</v>
      </c>
      <c r="B24" s="119" t="str">
        <f>Výsledky!B26</f>
        <v>P</v>
      </c>
      <c r="C24" s="16" t="str">
        <f>Výsledky!C26</f>
        <v>Žemlička C</v>
      </c>
      <c r="D24" s="11" t="str">
        <f>Výsledky!D26</f>
        <v>Ladislav</v>
      </c>
      <c r="E24" s="12"/>
      <c r="F24" s="46"/>
      <c r="G24" s="47"/>
      <c r="H24" s="48"/>
      <c r="I24" s="145">
        <v>1</v>
      </c>
      <c r="J24" s="146">
        <v>3</v>
      </c>
      <c r="K24" s="146">
        <v>6</v>
      </c>
      <c r="L24" s="146">
        <v>3</v>
      </c>
      <c r="M24" s="146">
        <v>1</v>
      </c>
      <c r="N24" s="146">
        <v>1</v>
      </c>
      <c r="O24" s="146"/>
      <c r="P24" s="146"/>
      <c r="Q24" s="146"/>
      <c r="R24" s="146"/>
      <c r="S24" s="147"/>
      <c r="T24" s="12">
        <f t="shared" si="3"/>
        <v>15</v>
      </c>
      <c r="U24" s="54">
        <f t="shared" si="1"/>
        <v>117</v>
      </c>
      <c r="V24" s="41" t="str">
        <f t="shared" si="2"/>
        <v>III.</v>
      </c>
    </row>
    <row r="25" spans="1:22" ht="15.75">
      <c r="A25" s="82">
        <f>Výsledky!A27</f>
        <v>22</v>
      </c>
      <c r="B25" s="119" t="str">
        <f>Výsledky!B27</f>
        <v>P</v>
      </c>
      <c r="C25" s="16" t="str">
        <f>Výsledky!C27</f>
        <v>Žemlička S</v>
      </c>
      <c r="D25" s="11" t="str">
        <f>Výsledky!D27</f>
        <v>Ladislav</v>
      </c>
      <c r="E25" s="12"/>
      <c r="F25" s="46"/>
      <c r="G25" s="47"/>
      <c r="H25" s="48"/>
      <c r="I25" s="145">
        <v>2</v>
      </c>
      <c r="J25" s="146">
        <v>3</v>
      </c>
      <c r="K25" s="146">
        <v>1</v>
      </c>
      <c r="L25" s="146">
        <v>3</v>
      </c>
      <c r="M25" s="146">
        <v>5</v>
      </c>
      <c r="N25" s="146">
        <v>0</v>
      </c>
      <c r="O25" s="146">
        <v>1</v>
      </c>
      <c r="P25" s="146"/>
      <c r="Q25" s="146"/>
      <c r="R25" s="146"/>
      <c r="S25" s="147"/>
      <c r="T25" s="12">
        <f t="shared" si="3"/>
        <v>15</v>
      </c>
      <c r="U25" s="54">
        <f t="shared" si="1"/>
        <v>110</v>
      </c>
      <c r="V25" s="41" t="str">
        <f t="shared" si="2"/>
        <v>ne</v>
      </c>
    </row>
    <row r="26" spans="1:22" ht="15.75">
      <c r="A26" s="82">
        <f>Výsledky!A28</f>
        <v>23</v>
      </c>
      <c r="B26" s="119" t="str">
        <f>Výsledky!B28</f>
        <v>P</v>
      </c>
      <c r="C26" s="16" t="str">
        <f>Výsledky!C28</f>
        <v>Žurovec</v>
      </c>
      <c r="D26" s="11" t="str">
        <f>Výsledky!D28</f>
        <v>Jaroslav</v>
      </c>
      <c r="E26" s="12"/>
      <c r="F26" s="46"/>
      <c r="G26" s="47"/>
      <c r="H26" s="48"/>
      <c r="I26" s="145">
        <v>0</v>
      </c>
      <c r="J26" s="146">
        <v>0</v>
      </c>
      <c r="K26" s="146">
        <v>3</v>
      </c>
      <c r="L26" s="146">
        <v>1</v>
      </c>
      <c r="M26" s="146">
        <v>1</v>
      </c>
      <c r="N26" s="146">
        <v>0</v>
      </c>
      <c r="O26" s="146">
        <v>3</v>
      </c>
      <c r="P26" s="146">
        <v>1</v>
      </c>
      <c r="Q26" s="146">
        <v>3</v>
      </c>
      <c r="R26" s="146">
        <v>2</v>
      </c>
      <c r="S26" s="147">
        <v>1</v>
      </c>
      <c r="T26" s="12">
        <f t="shared" si="3"/>
        <v>15</v>
      </c>
      <c r="U26" s="54">
        <f t="shared" si="1"/>
        <v>60</v>
      </c>
      <c r="V26" s="41" t="str">
        <f t="shared" si="2"/>
        <v>ne</v>
      </c>
    </row>
    <row r="27" spans="1:22" ht="15.75" hidden="1">
      <c r="A27" s="82" t="e">
        <f>Výsledky!#REF!</f>
        <v>#REF!</v>
      </c>
      <c r="B27" s="119" t="e">
        <f>Výsledky!#REF!</f>
        <v>#REF!</v>
      </c>
      <c r="C27" s="16" t="e">
        <f>Výsledky!#REF!</f>
        <v>#REF!</v>
      </c>
      <c r="D27" s="11" t="e">
        <f>Výsledky!#REF!</f>
        <v>#REF!</v>
      </c>
      <c r="E27" s="12"/>
      <c r="F27" s="46"/>
      <c r="G27" s="47"/>
      <c r="H27" s="48"/>
      <c r="I27" s="145"/>
      <c r="J27" s="146"/>
      <c r="K27" s="146"/>
      <c r="L27" s="146"/>
      <c r="M27" s="146"/>
      <c r="N27" s="146"/>
      <c r="O27" s="146"/>
      <c r="P27" s="146"/>
      <c r="Q27" s="146"/>
      <c r="R27" s="146"/>
      <c r="S27" s="147"/>
      <c r="T27" s="12">
        <f t="shared" si="3"/>
        <v>0</v>
      </c>
      <c r="U27" s="54" t="e">
        <f t="shared" si="1"/>
        <v>#REF!</v>
      </c>
      <c r="V27" s="41" t="e">
        <f t="shared" si="2"/>
        <v>#REF!</v>
      </c>
    </row>
    <row r="28" spans="1:22" ht="15.75" hidden="1">
      <c r="A28" s="82" t="e">
        <f>Výsledky!#REF!</f>
        <v>#REF!</v>
      </c>
      <c r="B28" s="119" t="e">
        <f>Výsledky!#REF!</f>
        <v>#REF!</v>
      </c>
      <c r="C28" s="16" t="e">
        <f>Výsledky!#REF!</f>
        <v>#REF!</v>
      </c>
      <c r="D28" s="11" t="e">
        <f>Výsledky!#REF!</f>
        <v>#REF!</v>
      </c>
      <c r="E28" s="12"/>
      <c r="F28" s="46"/>
      <c r="G28" s="47"/>
      <c r="H28" s="48"/>
      <c r="I28" s="145"/>
      <c r="J28" s="146"/>
      <c r="K28" s="146"/>
      <c r="L28" s="146"/>
      <c r="M28" s="146"/>
      <c r="N28" s="146"/>
      <c r="O28" s="146"/>
      <c r="P28" s="146"/>
      <c r="Q28" s="146"/>
      <c r="R28" s="146"/>
      <c r="S28" s="147"/>
      <c r="T28" s="12">
        <f t="shared" si="3"/>
        <v>0</v>
      </c>
      <c r="U28" s="54" t="e">
        <f t="shared" si="1"/>
        <v>#REF!</v>
      </c>
      <c r="V28" s="41" t="e">
        <f t="shared" si="2"/>
        <v>#REF!</v>
      </c>
    </row>
    <row r="29" spans="1:22" ht="15.75" hidden="1">
      <c r="A29" s="82" t="e">
        <f>Výsledky!#REF!</f>
        <v>#REF!</v>
      </c>
      <c r="B29" s="119" t="e">
        <f>Výsledky!#REF!</f>
        <v>#REF!</v>
      </c>
      <c r="C29" s="16" t="e">
        <f>Výsledky!#REF!</f>
        <v>#REF!</v>
      </c>
      <c r="D29" s="11" t="e">
        <f>Výsledky!#REF!</f>
        <v>#REF!</v>
      </c>
      <c r="E29" s="12"/>
      <c r="F29" s="46"/>
      <c r="G29" s="47"/>
      <c r="H29" s="48"/>
      <c r="I29" s="145"/>
      <c r="J29" s="146"/>
      <c r="K29" s="146"/>
      <c r="L29" s="146"/>
      <c r="M29" s="146"/>
      <c r="N29" s="146"/>
      <c r="O29" s="146"/>
      <c r="P29" s="146"/>
      <c r="Q29" s="146"/>
      <c r="R29" s="146"/>
      <c r="S29" s="147"/>
      <c r="T29" s="12">
        <f t="shared" si="3"/>
        <v>0</v>
      </c>
      <c r="U29" s="54" t="e">
        <f t="shared" si="1"/>
        <v>#REF!</v>
      </c>
      <c r="V29" s="41" t="e">
        <f t="shared" si="2"/>
        <v>#REF!</v>
      </c>
    </row>
    <row r="30" spans="1:22" ht="15.75" hidden="1">
      <c r="A30" s="82" t="e">
        <f>Výsledky!#REF!</f>
        <v>#REF!</v>
      </c>
      <c r="B30" s="119" t="e">
        <f>Výsledky!#REF!</f>
        <v>#REF!</v>
      </c>
      <c r="C30" s="16" t="e">
        <f>Výsledky!#REF!</f>
        <v>#REF!</v>
      </c>
      <c r="D30" s="11" t="e">
        <f>Výsledky!#REF!</f>
        <v>#REF!</v>
      </c>
      <c r="E30" s="12"/>
      <c r="F30" s="46"/>
      <c r="G30" s="47"/>
      <c r="H30" s="48"/>
      <c r="I30" s="145"/>
      <c r="J30" s="146"/>
      <c r="K30" s="146"/>
      <c r="L30" s="146"/>
      <c r="M30" s="146"/>
      <c r="N30" s="146"/>
      <c r="O30" s="146"/>
      <c r="P30" s="146"/>
      <c r="Q30" s="146"/>
      <c r="R30" s="146"/>
      <c r="S30" s="147"/>
      <c r="T30" s="12">
        <f t="shared" si="3"/>
        <v>0</v>
      </c>
      <c r="U30" s="54" t="e">
        <f t="shared" si="1"/>
        <v>#REF!</v>
      </c>
      <c r="V30" s="41" t="e">
        <f t="shared" si="2"/>
        <v>#REF!</v>
      </c>
    </row>
    <row r="31" spans="1:22" ht="15.75" hidden="1">
      <c r="A31" s="82" t="e">
        <f>Výsledky!#REF!</f>
        <v>#REF!</v>
      </c>
      <c r="B31" s="119" t="e">
        <f>Výsledky!#REF!</f>
        <v>#REF!</v>
      </c>
      <c r="C31" s="16" t="e">
        <f>Výsledky!#REF!</f>
        <v>#REF!</v>
      </c>
      <c r="D31" s="11" t="e">
        <f>Výsledky!#REF!</f>
        <v>#REF!</v>
      </c>
      <c r="E31" s="12"/>
      <c r="F31" s="46"/>
      <c r="G31" s="47"/>
      <c r="H31" s="48"/>
      <c r="I31" s="145"/>
      <c r="J31" s="146"/>
      <c r="K31" s="146"/>
      <c r="L31" s="146"/>
      <c r="M31" s="146"/>
      <c r="N31" s="146"/>
      <c r="O31" s="146"/>
      <c r="P31" s="146"/>
      <c r="Q31" s="146"/>
      <c r="R31" s="146"/>
      <c r="S31" s="147"/>
      <c r="T31" s="12">
        <f aca="true" t="shared" si="4" ref="T31:T63">SUM(I31:S31)</f>
        <v>0</v>
      </c>
      <c r="U31" s="54" t="e">
        <f aca="true" t="shared" si="5" ref="U31:U63">IF(C31=0,"©",IF(COUNTA(E31:S31)=0,"nebyl",I31*10+J31*9+K31*8+L31*7+M31*6+N31*5+O31*4+P31*3+Q31*2+R31*1+S31*0))</f>
        <v>#REF!</v>
      </c>
      <c r="V31" s="41" t="e">
        <f t="shared" si="2"/>
        <v>#REF!</v>
      </c>
    </row>
    <row r="32" spans="1:22" ht="15.75" hidden="1">
      <c r="A32" s="82" t="e">
        <f>Výsledky!#REF!</f>
        <v>#REF!</v>
      </c>
      <c r="B32" s="119" t="e">
        <f>Výsledky!#REF!</f>
        <v>#REF!</v>
      </c>
      <c r="C32" s="16" t="e">
        <f>Výsledky!#REF!</f>
        <v>#REF!</v>
      </c>
      <c r="D32" s="11" t="e">
        <f>Výsledky!#REF!</f>
        <v>#REF!</v>
      </c>
      <c r="E32" s="12"/>
      <c r="F32" s="46"/>
      <c r="G32" s="47"/>
      <c r="H32" s="48"/>
      <c r="I32" s="145"/>
      <c r="J32" s="146"/>
      <c r="K32" s="146"/>
      <c r="L32" s="146"/>
      <c r="M32" s="146"/>
      <c r="N32" s="146"/>
      <c r="O32" s="146"/>
      <c r="P32" s="146"/>
      <c r="Q32" s="146"/>
      <c r="R32" s="146"/>
      <c r="S32" s="147"/>
      <c r="T32" s="12">
        <f t="shared" si="4"/>
        <v>0</v>
      </c>
      <c r="U32" s="54" t="e">
        <f t="shared" si="5"/>
        <v>#REF!</v>
      </c>
      <c r="V32" s="41" t="e">
        <f t="shared" si="2"/>
        <v>#REF!</v>
      </c>
    </row>
    <row r="33" spans="1:22" ht="15.75" hidden="1">
      <c r="A33" s="82" t="e">
        <f>Výsledky!#REF!</f>
        <v>#REF!</v>
      </c>
      <c r="B33" s="119" t="e">
        <f>Výsledky!#REF!</f>
        <v>#REF!</v>
      </c>
      <c r="C33" s="16" t="e">
        <f>Výsledky!#REF!</f>
        <v>#REF!</v>
      </c>
      <c r="D33" s="11" t="e">
        <f>Výsledky!#REF!</f>
        <v>#REF!</v>
      </c>
      <c r="E33" s="12"/>
      <c r="F33" s="46"/>
      <c r="G33" s="47"/>
      <c r="H33" s="48"/>
      <c r="I33" s="145"/>
      <c r="J33" s="146"/>
      <c r="K33" s="146"/>
      <c r="L33" s="146"/>
      <c r="M33" s="146"/>
      <c r="N33" s="146"/>
      <c r="O33" s="146"/>
      <c r="P33" s="146"/>
      <c r="Q33" s="146"/>
      <c r="R33" s="146"/>
      <c r="S33" s="147"/>
      <c r="T33" s="12">
        <f t="shared" si="4"/>
        <v>0</v>
      </c>
      <c r="U33" s="54" t="e">
        <f t="shared" si="5"/>
        <v>#REF!</v>
      </c>
      <c r="V33" s="41" t="e">
        <f t="shared" si="2"/>
        <v>#REF!</v>
      </c>
    </row>
    <row r="34" spans="1:22" ht="15.75" hidden="1">
      <c r="A34" s="82" t="e">
        <f>Výsledky!#REF!</f>
        <v>#REF!</v>
      </c>
      <c r="B34" s="119" t="e">
        <f>Výsledky!#REF!</f>
        <v>#REF!</v>
      </c>
      <c r="C34" s="16" t="e">
        <f>Výsledky!#REF!</f>
        <v>#REF!</v>
      </c>
      <c r="D34" s="11" t="e">
        <f>Výsledky!#REF!</f>
        <v>#REF!</v>
      </c>
      <c r="E34" s="12"/>
      <c r="F34" s="46"/>
      <c r="G34" s="47"/>
      <c r="H34" s="48"/>
      <c r="I34" s="145"/>
      <c r="J34" s="146"/>
      <c r="K34" s="146"/>
      <c r="L34" s="146"/>
      <c r="M34" s="146"/>
      <c r="N34" s="146"/>
      <c r="O34" s="146"/>
      <c r="P34" s="146"/>
      <c r="Q34" s="146"/>
      <c r="R34" s="146"/>
      <c r="S34" s="147"/>
      <c r="T34" s="12">
        <f t="shared" si="4"/>
        <v>0</v>
      </c>
      <c r="U34" s="54" t="e">
        <f t="shared" si="5"/>
        <v>#REF!</v>
      </c>
      <c r="V34" s="41" t="e">
        <f t="shared" si="2"/>
        <v>#REF!</v>
      </c>
    </row>
    <row r="35" spans="1:22" ht="15.75" hidden="1">
      <c r="A35" s="82" t="e">
        <f>Výsledky!#REF!</f>
        <v>#REF!</v>
      </c>
      <c r="B35" s="119" t="e">
        <f>Výsledky!#REF!</f>
        <v>#REF!</v>
      </c>
      <c r="C35" s="16" t="e">
        <f>Výsledky!#REF!</f>
        <v>#REF!</v>
      </c>
      <c r="D35" s="11" t="e">
        <f>Výsledky!#REF!</f>
        <v>#REF!</v>
      </c>
      <c r="E35" s="12"/>
      <c r="F35" s="46"/>
      <c r="G35" s="47"/>
      <c r="H35" s="48"/>
      <c r="I35" s="145"/>
      <c r="J35" s="146"/>
      <c r="K35" s="146"/>
      <c r="L35" s="146"/>
      <c r="M35" s="146"/>
      <c r="N35" s="146"/>
      <c r="O35" s="146"/>
      <c r="P35" s="146"/>
      <c r="Q35" s="146"/>
      <c r="R35" s="146"/>
      <c r="S35" s="147"/>
      <c r="T35" s="12">
        <f t="shared" si="4"/>
        <v>0</v>
      </c>
      <c r="U35" s="54" t="e">
        <f t="shared" si="5"/>
        <v>#REF!</v>
      </c>
      <c r="V35" s="41" t="e">
        <f t="shared" si="2"/>
        <v>#REF!</v>
      </c>
    </row>
    <row r="36" spans="1:22" ht="15.75" hidden="1">
      <c r="A36" s="82" t="e">
        <f>Výsledky!#REF!</f>
        <v>#REF!</v>
      </c>
      <c r="B36" s="119" t="e">
        <f>Výsledky!#REF!</f>
        <v>#REF!</v>
      </c>
      <c r="C36" s="16" t="e">
        <f>Výsledky!#REF!</f>
        <v>#REF!</v>
      </c>
      <c r="D36" s="11" t="e">
        <f>Výsledky!#REF!</f>
        <v>#REF!</v>
      </c>
      <c r="E36" s="12"/>
      <c r="F36" s="46"/>
      <c r="G36" s="47"/>
      <c r="H36" s="48"/>
      <c r="I36" s="145"/>
      <c r="J36" s="146"/>
      <c r="K36" s="146"/>
      <c r="L36" s="146"/>
      <c r="M36" s="146"/>
      <c r="N36" s="146"/>
      <c r="O36" s="146"/>
      <c r="P36" s="146"/>
      <c r="Q36" s="146"/>
      <c r="R36" s="146"/>
      <c r="S36" s="147"/>
      <c r="T36" s="12">
        <f t="shared" si="4"/>
        <v>0</v>
      </c>
      <c r="U36" s="54" t="e">
        <f t="shared" si="5"/>
        <v>#REF!</v>
      </c>
      <c r="V36" s="41" t="e">
        <f t="shared" si="2"/>
        <v>#REF!</v>
      </c>
    </row>
    <row r="37" spans="1:22" ht="15.75" hidden="1">
      <c r="A37" s="91" t="e">
        <f>Výsledky!#REF!</f>
        <v>#REF!</v>
      </c>
      <c r="B37" s="122" t="e">
        <f>Výsledky!#REF!</f>
        <v>#REF!</v>
      </c>
      <c r="C37" s="123" t="e">
        <f>Výsledky!#REF!</f>
        <v>#REF!</v>
      </c>
      <c r="D37" s="124" t="e">
        <f>Výsledky!#REF!</f>
        <v>#REF!</v>
      </c>
      <c r="E37" s="125"/>
      <c r="F37" s="126"/>
      <c r="G37" s="127"/>
      <c r="H37" s="128"/>
      <c r="I37" s="148"/>
      <c r="J37" s="149"/>
      <c r="K37" s="149"/>
      <c r="L37" s="149"/>
      <c r="M37" s="149"/>
      <c r="N37" s="149"/>
      <c r="O37" s="149"/>
      <c r="P37" s="149"/>
      <c r="Q37" s="149"/>
      <c r="R37" s="149"/>
      <c r="S37" s="150"/>
      <c r="T37" s="125">
        <f t="shared" si="4"/>
        <v>0</v>
      </c>
      <c r="U37" s="129" t="e">
        <f t="shared" si="5"/>
        <v>#REF!</v>
      </c>
      <c r="V37" s="41" t="e">
        <f t="shared" si="2"/>
        <v>#REF!</v>
      </c>
    </row>
    <row r="38" spans="1:22" ht="15.75" hidden="1">
      <c r="A38" s="82" t="e">
        <f>Výsledky!#REF!</f>
        <v>#REF!</v>
      </c>
      <c r="B38" s="119" t="e">
        <f>Výsledky!#REF!</f>
        <v>#REF!</v>
      </c>
      <c r="C38" s="16" t="e">
        <f>Výsledky!#REF!</f>
        <v>#REF!</v>
      </c>
      <c r="D38" s="11" t="e">
        <f>Výsledky!#REF!</f>
        <v>#REF!</v>
      </c>
      <c r="E38" s="12"/>
      <c r="F38" s="46"/>
      <c r="G38" s="47"/>
      <c r="H38" s="48"/>
      <c r="I38" s="145"/>
      <c r="J38" s="146"/>
      <c r="K38" s="146"/>
      <c r="L38" s="146"/>
      <c r="M38" s="146"/>
      <c r="N38" s="146"/>
      <c r="O38" s="146"/>
      <c r="P38" s="146"/>
      <c r="Q38" s="146"/>
      <c r="R38" s="146"/>
      <c r="S38" s="147"/>
      <c r="T38" s="12">
        <f t="shared" si="4"/>
        <v>0</v>
      </c>
      <c r="U38" s="54" t="e">
        <f t="shared" si="5"/>
        <v>#REF!</v>
      </c>
      <c r="V38" s="41" t="e">
        <f t="shared" si="2"/>
        <v>#REF!</v>
      </c>
    </row>
    <row r="39" spans="1:22" ht="15.75" hidden="1">
      <c r="A39" s="82" t="e">
        <f>Výsledky!#REF!</f>
        <v>#REF!</v>
      </c>
      <c r="B39" s="119" t="e">
        <f>Výsledky!#REF!</f>
        <v>#REF!</v>
      </c>
      <c r="C39" s="16" t="e">
        <f>Výsledky!#REF!</f>
        <v>#REF!</v>
      </c>
      <c r="D39" s="11" t="e">
        <f>Výsledky!#REF!</f>
        <v>#REF!</v>
      </c>
      <c r="E39" s="12"/>
      <c r="F39" s="46"/>
      <c r="G39" s="47"/>
      <c r="H39" s="48"/>
      <c r="I39" s="145"/>
      <c r="J39" s="146"/>
      <c r="K39" s="146"/>
      <c r="L39" s="146"/>
      <c r="M39" s="146"/>
      <c r="N39" s="146"/>
      <c r="O39" s="146"/>
      <c r="P39" s="146"/>
      <c r="Q39" s="146"/>
      <c r="R39" s="146"/>
      <c r="S39" s="147"/>
      <c r="T39" s="12">
        <f t="shared" si="4"/>
        <v>0</v>
      </c>
      <c r="U39" s="54" t="e">
        <f t="shared" si="5"/>
        <v>#REF!</v>
      </c>
      <c r="V39" s="41" t="e">
        <f t="shared" si="2"/>
        <v>#REF!</v>
      </c>
    </row>
    <row r="40" spans="1:22" ht="15.75" hidden="1">
      <c r="A40" s="82" t="e">
        <f>Výsledky!#REF!</f>
        <v>#REF!</v>
      </c>
      <c r="B40" s="119" t="e">
        <f>Výsledky!#REF!</f>
        <v>#REF!</v>
      </c>
      <c r="C40" s="16" t="e">
        <f>Výsledky!#REF!</f>
        <v>#REF!</v>
      </c>
      <c r="D40" s="11" t="e">
        <f>Výsledky!#REF!</f>
        <v>#REF!</v>
      </c>
      <c r="E40" s="12"/>
      <c r="F40" s="46"/>
      <c r="G40" s="47"/>
      <c r="H40" s="48"/>
      <c r="I40" s="145"/>
      <c r="J40" s="146"/>
      <c r="K40" s="146"/>
      <c r="L40" s="146"/>
      <c r="M40" s="146"/>
      <c r="N40" s="146"/>
      <c r="O40" s="146"/>
      <c r="P40" s="146"/>
      <c r="Q40" s="146"/>
      <c r="R40" s="146"/>
      <c r="S40" s="147"/>
      <c r="T40" s="12">
        <f t="shared" si="4"/>
        <v>0</v>
      </c>
      <c r="U40" s="54" t="e">
        <f t="shared" si="5"/>
        <v>#REF!</v>
      </c>
      <c r="V40" s="41" t="e">
        <f t="shared" si="2"/>
        <v>#REF!</v>
      </c>
    </row>
    <row r="41" spans="1:22" ht="15.75" hidden="1">
      <c r="A41" s="82" t="e">
        <f>Výsledky!#REF!</f>
        <v>#REF!</v>
      </c>
      <c r="B41" s="119" t="e">
        <f>Výsledky!#REF!</f>
        <v>#REF!</v>
      </c>
      <c r="C41" s="16" t="e">
        <f>Výsledky!#REF!</f>
        <v>#REF!</v>
      </c>
      <c r="D41" s="11" t="e">
        <f>Výsledky!#REF!</f>
        <v>#REF!</v>
      </c>
      <c r="E41" s="12"/>
      <c r="F41" s="46"/>
      <c r="G41" s="47"/>
      <c r="H41" s="48"/>
      <c r="I41" s="145"/>
      <c r="J41" s="146"/>
      <c r="K41" s="146"/>
      <c r="L41" s="146"/>
      <c r="M41" s="146"/>
      <c r="N41" s="146"/>
      <c r="O41" s="146"/>
      <c r="P41" s="146"/>
      <c r="Q41" s="146"/>
      <c r="R41" s="146"/>
      <c r="S41" s="147"/>
      <c r="T41" s="12">
        <f t="shared" si="4"/>
        <v>0</v>
      </c>
      <c r="U41" s="54" t="e">
        <f t="shared" si="5"/>
        <v>#REF!</v>
      </c>
      <c r="V41" s="41" t="e">
        <f t="shared" si="2"/>
        <v>#REF!</v>
      </c>
    </row>
    <row r="42" spans="1:22" ht="15.75" hidden="1">
      <c r="A42" s="82" t="e">
        <f>Výsledky!#REF!</f>
        <v>#REF!</v>
      </c>
      <c r="B42" s="119" t="e">
        <f>Výsledky!#REF!</f>
        <v>#REF!</v>
      </c>
      <c r="C42" s="16" t="e">
        <f>Výsledky!#REF!</f>
        <v>#REF!</v>
      </c>
      <c r="D42" s="11" t="e">
        <f>Výsledky!#REF!</f>
        <v>#REF!</v>
      </c>
      <c r="E42" s="12"/>
      <c r="F42" s="46"/>
      <c r="G42" s="47"/>
      <c r="H42" s="48"/>
      <c r="I42" s="145"/>
      <c r="J42" s="146"/>
      <c r="K42" s="146"/>
      <c r="L42" s="146"/>
      <c r="M42" s="146"/>
      <c r="N42" s="146"/>
      <c r="O42" s="146"/>
      <c r="P42" s="146"/>
      <c r="Q42" s="146"/>
      <c r="R42" s="146"/>
      <c r="S42" s="147"/>
      <c r="T42" s="12">
        <f t="shared" si="4"/>
        <v>0</v>
      </c>
      <c r="U42" s="54" t="e">
        <f t="shared" si="5"/>
        <v>#REF!</v>
      </c>
      <c r="V42" s="41" t="e">
        <f t="shared" si="2"/>
        <v>#REF!</v>
      </c>
    </row>
    <row r="43" spans="1:22" ht="15.75" hidden="1">
      <c r="A43" s="82" t="e">
        <f>Výsledky!#REF!</f>
        <v>#REF!</v>
      </c>
      <c r="B43" s="119" t="e">
        <f>Výsledky!#REF!</f>
        <v>#REF!</v>
      </c>
      <c r="C43" s="16" t="e">
        <f>Výsledky!#REF!</f>
        <v>#REF!</v>
      </c>
      <c r="D43" s="11" t="e">
        <f>Výsledky!#REF!</f>
        <v>#REF!</v>
      </c>
      <c r="E43" s="12"/>
      <c r="F43" s="46"/>
      <c r="G43" s="47"/>
      <c r="H43" s="48"/>
      <c r="I43" s="145"/>
      <c r="J43" s="146"/>
      <c r="K43" s="146"/>
      <c r="L43" s="146"/>
      <c r="M43" s="146"/>
      <c r="N43" s="146"/>
      <c r="O43" s="146"/>
      <c r="P43" s="146"/>
      <c r="Q43" s="146"/>
      <c r="R43" s="146"/>
      <c r="S43" s="147"/>
      <c r="T43" s="12">
        <f t="shared" si="4"/>
        <v>0</v>
      </c>
      <c r="U43" s="54" t="e">
        <f t="shared" si="5"/>
        <v>#REF!</v>
      </c>
      <c r="V43" s="41" t="e">
        <f t="shared" si="2"/>
        <v>#REF!</v>
      </c>
    </row>
    <row r="44" spans="1:22" ht="15.75" hidden="1">
      <c r="A44" s="82" t="e">
        <f>Výsledky!#REF!</f>
        <v>#REF!</v>
      </c>
      <c r="B44" s="119" t="e">
        <f>Výsledky!#REF!</f>
        <v>#REF!</v>
      </c>
      <c r="C44" s="16" t="e">
        <f>Výsledky!#REF!</f>
        <v>#REF!</v>
      </c>
      <c r="D44" s="11" t="e">
        <f>Výsledky!#REF!</f>
        <v>#REF!</v>
      </c>
      <c r="E44" s="12"/>
      <c r="F44" s="46"/>
      <c r="G44" s="47"/>
      <c r="H44" s="48"/>
      <c r="I44" s="145"/>
      <c r="J44" s="146"/>
      <c r="K44" s="146"/>
      <c r="L44" s="146"/>
      <c r="M44" s="146"/>
      <c r="N44" s="146"/>
      <c r="O44" s="146"/>
      <c r="P44" s="146"/>
      <c r="Q44" s="146"/>
      <c r="R44" s="146"/>
      <c r="S44" s="147"/>
      <c r="T44" s="12">
        <f t="shared" si="4"/>
        <v>0</v>
      </c>
      <c r="U44" s="54" t="e">
        <f t="shared" si="5"/>
        <v>#REF!</v>
      </c>
      <c r="V44" s="41" t="e">
        <f t="shared" si="2"/>
        <v>#REF!</v>
      </c>
    </row>
    <row r="45" spans="1:22" ht="15.75" hidden="1">
      <c r="A45" s="82" t="e">
        <f>Výsledky!#REF!</f>
        <v>#REF!</v>
      </c>
      <c r="B45" s="119" t="e">
        <f>Výsledky!#REF!</f>
        <v>#REF!</v>
      </c>
      <c r="C45" s="16" t="e">
        <f>Výsledky!#REF!</f>
        <v>#REF!</v>
      </c>
      <c r="D45" s="11" t="e">
        <f>Výsledky!#REF!</f>
        <v>#REF!</v>
      </c>
      <c r="E45" s="12"/>
      <c r="F45" s="46"/>
      <c r="G45" s="47"/>
      <c r="H45" s="48"/>
      <c r="I45" s="145"/>
      <c r="J45" s="146"/>
      <c r="K45" s="146"/>
      <c r="L45" s="146"/>
      <c r="M45" s="146"/>
      <c r="N45" s="146"/>
      <c r="O45" s="146"/>
      <c r="P45" s="146"/>
      <c r="Q45" s="146"/>
      <c r="R45" s="146"/>
      <c r="S45" s="147"/>
      <c r="T45" s="12">
        <f t="shared" si="4"/>
        <v>0</v>
      </c>
      <c r="U45" s="54" t="e">
        <f t="shared" si="5"/>
        <v>#REF!</v>
      </c>
      <c r="V45" s="41" t="e">
        <f t="shared" si="2"/>
        <v>#REF!</v>
      </c>
    </row>
    <row r="46" spans="1:22" ht="15.75" hidden="1">
      <c r="A46" s="82" t="e">
        <f>Výsledky!#REF!</f>
        <v>#REF!</v>
      </c>
      <c r="B46" s="119" t="e">
        <f>Výsledky!#REF!</f>
        <v>#REF!</v>
      </c>
      <c r="C46" s="16" t="e">
        <f>Výsledky!#REF!</f>
        <v>#REF!</v>
      </c>
      <c r="D46" s="11" t="e">
        <f>Výsledky!#REF!</f>
        <v>#REF!</v>
      </c>
      <c r="E46" s="12"/>
      <c r="F46" s="46"/>
      <c r="G46" s="47"/>
      <c r="H46" s="48"/>
      <c r="I46" s="145"/>
      <c r="J46" s="146"/>
      <c r="K46" s="146"/>
      <c r="L46" s="146"/>
      <c r="M46" s="146"/>
      <c r="N46" s="146"/>
      <c r="O46" s="146"/>
      <c r="P46" s="146"/>
      <c r="Q46" s="146"/>
      <c r="R46" s="146"/>
      <c r="S46" s="147"/>
      <c r="T46" s="12">
        <f t="shared" si="4"/>
        <v>0</v>
      </c>
      <c r="U46" s="54" t="e">
        <f t="shared" si="5"/>
        <v>#REF!</v>
      </c>
      <c r="V46" s="41" t="e">
        <f t="shared" si="2"/>
        <v>#REF!</v>
      </c>
    </row>
    <row r="47" spans="1:22" ht="15.75" hidden="1">
      <c r="A47" s="82" t="e">
        <f>Výsledky!#REF!</f>
        <v>#REF!</v>
      </c>
      <c r="B47" s="119" t="e">
        <f>Výsledky!#REF!</f>
        <v>#REF!</v>
      </c>
      <c r="C47" s="16" t="e">
        <f>Výsledky!#REF!</f>
        <v>#REF!</v>
      </c>
      <c r="D47" s="11" t="e">
        <f>Výsledky!#REF!</f>
        <v>#REF!</v>
      </c>
      <c r="E47" s="12"/>
      <c r="F47" s="46"/>
      <c r="G47" s="47"/>
      <c r="H47" s="48"/>
      <c r="I47" s="145"/>
      <c r="J47" s="146"/>
      <c r="K47" s="146"/>
      <c r="L47" s="146"/>
      <c r="M47" s="146"/>
      <c r="N47" s="146"/>
      <c r="O47" s="146"/>
      <c r="P47" s="146"/>
      <c r="Q47" s="146"/>
      <c r="R47" s="146"/>
      <c r="S47" s="147"/>
      <c r="T47" s="12">
        <f t="shared" si="4"/>
        <v>0</v>
      </c>
      <c r="U47" s="54" t="e">
        <f t="shared" si="5"/>
        <v>#REF!</v>
      </c>
      <c r="V47" s="41" t="e">
        <f t="shared" si="2"/>
        <v>#REF!</v>
      </c>
    </row>
    <row r="48" spans="1:22" ht="15.75" hidden="1">
      <c r="A48" s="82" t="e">
        <f>Výsledky!#REF!</f>
        <v>#REF!</v>
      </c>
      <c r="B48" s="119" t="e">
        <f>Výsledky!#REF!</f>
        <v>#REF!</v>
      </c>
      <c r="C48" s="16" t="e">
        <f>Výsledky!#REF!</f>
        <v>#REF!</v>
      </c>
      <c r="D48" s="11" t="e">
        <f>Výsledky!#REF!</f>
        <v>#REF!</v>
      </c>
      <c r="E48" s="12"/>
      <c r="F48" s="46"/>
      <c r="G48" s="47"/>
      <c r="H48" s="48"/>
      <c r="I48" s="145"/>
      <c r="J48" s="146"/>
      <c r="K48" s="146"/>
      <c r="L48" s="146"/>
      <c r="M48" s="146"/>
      <c r="N48" s="146"/>
      <c r="O48" s="146"/>
      <c r="P48" s="146"/>
      <c r="Q48" s="146"/>
      <c r="R48" s="146"/>
      <c r="S48" s="147"/>
      <c r="T48" s="12">
        <f t="shared" si="4"/>
        <v>0</v>
      </c>
      <c r="U48" s="54" t="e">
        <f t="shared" si="5"/>
        <v>#REF!</v>
      </c>
      <c r="V48" s="41" t="e">
        <f t="shared" si="2"/>
        <v>#REF!</v>
      </c>
    </row>
    <row r="49" spans="1:22" ht="15.75" hidden="1">
      <c r="A49" s="82" t="e">
        <f>Výsledky!#REF!</f>
        <v>#REF!</v>
      </c>
      <c r="B49" s="119" t="e">
        <f>Výsledky!#REF!</f>
        <v>#REF!</v>
      </c>
      <c r="C49" s="16" t="e">
        <f>Výsledky!#REF!</f>
        <v>#REF!</v>
      </c>
      <c r="D49" s="11" t="e">
        <f>Výsledky!#REF!</f>
        <v>#REF!</v>
      </c>
      <c r="E49" s="12"/>
      <c r="F49" s="46"/>
      <c r="G49" s="47"/>
      <c r="H49" s="48"/>
      <c r="I49" s="145"/>
      <c r="J49" s="146"/>
      <c r="K49" s="146"/>
      <c r="L49" s="146"/>
      <c r="M49" s="146"/>
      <c r="N49" s="146"/>
      <c r="O49" s="146"/>
      <c r="P49" s="146"/>
      <c r="Q49" s="146"/>
      <c r="R49" s="146"/>
      <c r="S49" s="147"/>
      <c r="T49" s="12">
        <f t="shared" si="4"/>
        <v>0</v>
      </c>
      <c r="U49" s="54" t="e">
        <f t="shared" si="5"/>
        <v>#REF!</v>
      </c>
      <c r="V49" s="41" t="e">
        <f t="shared" si="2"/>
        <v>#REF!</v>
      </c>
    </row>
    <row r="50" spans="1:22" ht="15.75" hidden="1">
      <c r="A50" s="82" t="e">
        <f>Výsledky!#REF!</f>
        <v>#REF!</v>
      </c>
      <c r="B50" s="119" t="e">
        <f>Výsledky!#REF!</f>
        <v>#REF!</v>
      </c>
      <c r="C50" s="16" t="e">
        <f>Výsledky!#REF!</f>
        <v>#REF!</v>
      </c>
      <c r="D50" s="11" t="e">
        <f>Výsledky!#REF!</f>
        <v>#REF!</v>
      </c>
      <c r="E50" s="12"/>
      <c r="F50" s="46"/>
      <c r="G50" s="47"/>
      <c r="H50" s="48"/>
      <c r="I50" s="145"/>
      <c r="J50" s="146"/>
      <c r="K50" s="146"/>
      <c r="L50" s="146"/>
      <c r="M50" s="146"/>
      <c r="N50" s="146"/>
      <c r="O50" s="146"/>
      <c r="P50" s="146"/>
      <c r="Q50" s="146"/>
      <c r="R50" s="146"/>
      <c r="S50" s="147"/>
      <c r="T50" s="12">
        <f t="shared" si="4"/>
        <v>0</v>
      </c>
      <c r="U50" s="54" t="e">
        <f t="shared" si="5"/>
        <v>#REF!</v>
      </c>
      <c r="V50" s="41" t="e">
        <f t="shared" si="2"/>
        <v>#REF!</v>
      </c>
    </row>
    <row r="51" spans="1:22" ht="15.75" hidden="1">
      <c r="A51" s="82" t="e">
        <f>Výsledky!#REF!</f>
        <v>#REF!</v>
      </c>
      <c r="B51" s="119" t="e">
        <f>Výsledky!#REF!</f>
        <v>#REF!</v>
      </c>
      <c r="C51" s="16" t="e">
        <f>Výsledky!#REF!</f>
        <v>#REF!</v>
      </c>
      <c r="D51" s="11" t="e">
        <f>Výsledky!#REF!</f>
        <v>#REF!</v>
      </c>
      <c r="E51" s="12"/>
      <c r="F51" s="46"/>
      <c r="G51" s="47"/>
      <c r="H51" s="48"/>
      <c r="I51" s="145"/>
      <c r="J51" s="146"/>
      <c r="K51" s="146"/>
      <c r="L51" s="146"/>
      <c r="M51" s="146"/>
      <c r="N51" s="146"/>
      <c r="O51" s="146"/>
      <c r="P51" s="146"/>
      <c r="Q51" s="146"/>
      <c r="R51" s="146"/>
      <c r="S51" s="147"/>
      <c r="T51" s="12">
        <f t="shared" si="4"/>
        <v>0</v>
      </c>
      <c r="U51" s="54" t="e">
        <f t="shared" si="5"/>
        <v>#REF!</v>
      </c>
      <c r="V51" s="41" t="e">
        <f t="shared" si="2"/>
        <v>#REF!</v>
      </c>
    </row>
    <row r="52" spans="1:22" ht="15.75" hidden="1">
      <c r="A52" s="82" t="e">
        <f>Výsledky!#REF!</f>
        <v>#REF!</v>
      </c>
      <c r="B52" s="119" t="e">
        <f>Výsledky!#REF!</f>
        <v>#REF!</v>
      </c>
      <c r="C52" s="16" t="e">
        <f>Výsledky!#REF!</f>
        <v>#REF!</v>
      </c>
      <c r="D52" s="11" t="e">
        <f>Výsledky!#REF!</f>
        <v>#REF!</v>
      </c>
      <c r="E52" s="12"/>
      <c r="F52" s="46"/>
      <c r="G52" s="47"/>
      <c r="H52" s="48"/>
      <c r="I52" s="145"/>
      <c r="J52" s="146"/>
      <c r="K52" s="146"/>
      <c r="L52" s="146"/>
      <c r="M52" s="146"/>
      <c r="N52" s="146"/>
      <c r="O52" s="146"/>
      <c r="P52" s="146"/>
      <c r="Q52" s="146"/>
      <c r="R52" s="146"/>
      <c r="S52" s="147"/>
      <c r="T52" s="12">
        <f t="shared" si="4"/>
        <v>0</v>
      </c>
      <c r="U52" s="54" t="e">
        <f t="shared" si="5"/>
        <v>#REF!</v>
      </c>
      <c r="V52" s="41" t="e">
        <f t="shared" si="2"/>
        <v>#REF!</v>
      </c>
    </row>
    <row r="53" spans="1:22" ht="15.75" hidden="1">
      <c r="A53" s="82" t="e">
        <f>Výsledky!#REF!</f>
        <v>#REF!</v>
      </c>
      <c r="B53" s="119" t="e">
        <f>Výsledky!#REF!</f>
        <v>#REF!</v>
      </c>
      <c r="C53" s="16" t="e">
        <f>Výsledky!#REF!</f>
        <v>#REF!</v>
      </c>
      <c r="D53" s="11" t="e">
        <f>Výsledky!#REF!</f>
        <v>#REF!</v>
      </c>
      <c r="E53" s="12"/>
      <c r="F53" s="46"/>
      <c r="G53" s="47"/>
      <c r="H53" s="48"/>
      <c r="I53" s="145"/>
      <c r="J53" s="146"/>
      <c r="K53" s="146"/>
      <c r="L53" s="146"/>
      <c r="M53" s="146"/>
      <c r="N53" s="146"/>
      <c r="O53" s="146"/>
      <c r="P53" s="146"/>
      <c r="Q53" s="146"/>
      <c r="R53" s="146"/>
      <c r="S53" s="147"/>
      <c r="T53" s="12">
        <f t="shared" si="4"/>
        <v>0</v>
      </c>
      <c r="U53" s="54" t="e">
        <f t="shared" si="5"/>
        <v>#REF!</v>
      </c>
      <c r="V53" s="41" t="e">
        <f t="shared" si="2"/>
        <v>#REF!</v>
      </c>
    </row>
    <row r="54" spans="1:22" ht="15.75" hidden="1">
      <c r="A54" s="82" t="e">
        <f>Výsledky!#REF!</f>
        <v>#REF!</v>
      </c>
      <c r="B54" s="119" t="e">
        <f>Výsledky!#REF!</f>
        <v>#REF!</v>
      </c>
      <c r="C54" s="16" t="e">
        <f>Výsledky!#REF!</f>
        <v>#REF!</v>
      </c>
      <c r="D54" s="11" t="e">
        <f>Výsledky!#REF!</f>
        <v>#REF!</v>
      </c>
      <c r="E54" s="12"/>
      <c r="F54" s="46"/>
      <c r="G54" s="47"/>
      <c r="H54" s="48"/>
      <c r="I54" s="145"/>
      <c r="J54" s="146"/>
      <c r="K54" s="146"/>
      <c r="L54" s="146"/>
      <c r="M54" s="146"/>
      <c r="N54" s="146"/>
      <c r="O54" s="146"/>
      <c r="P54" s="146"/>
      <c r="Q54" s="146"/>
      <c r="R54" s="146"/>
      <c r="S54" s="147"/>
      <c r="T54" s="12">
        <f t="shared" si="4"/>
        <v>0</v>
      </c>
      <c r="U54" s="54" t="e">
        <f t="shared" si="5"/>
        <v>#REF!</v>
      </c>
      <c r="V54" s="41" t="e">
        <f t="shared" si="2"/>
        <v>#REF!</v>
      </c>
    </row>
    <row r="55" spans="1:22" ht="15.75" hidden="1">
      <c r="A55" s="82" t="e">
        <f>Výsledky!#REF!</f>
        <v>#REF!</v>
      </c>
      <c r="B55" s="119" t="e">
        <f>Výsledky!#REF!</f>
        <v>#REF!</v>
      </c>
      <c r="C55" s="16" t="e">
        <f>Výsledky!#REF!</f>
        <v>#REF!</v>
      </c>
      <c r="D55" s="11" t="e">
        <f>Výsledky!#REF!</f>
        <v>#REF!</v>
      </c>
      <c r="E55" s="12"/>
      <c r="F55" s="46"/>
      <c r="G55" s="47"/>
      <c r="H55" s="48"/>
      <c r="I55" s="145"/>
      <c r="J55" s="146"/>
      <c r="K55" s="146"/>
      <c r="L55" s="146"/>
      <c r="M55" s="146"/>
      <c r="N55" s="146"/>
      <c r="O55" s="146"/>
      <c r="P55" s="146"/>
      <c r="Q55" s="146"/>
      <c r="R55" s="146"/>
      <c r="S55" s="147"/>
      <c r="T55" s="12">
        <f t="shared" si="4"/>
        <v>0</v>
      </c>
      <c r="U55" s="54" t="e">
        <f t="shared" si="5"/>
        <v>#REF!</v>
      </c>
      <c r="V55" s="41" t="e">
        <f t="shared" si="2"/>
        <v>#REF!</v>
      </c>
    </row>
    <row r="56" spans="1:22" ht="15.75" hidden="1">
      <c r="A56" s="82" t="e">
        <f>Výsledky!#REF!</f>
        <v>#REF!</v>
      </c>
      <c r="B56" s="119" t="e">
        <f>Výsledky!#REF!</f>
        <v>#REF!</v>
      </c>
      <c r="C56" s="16" t="e">
        <f>Výsledky!#REF!</f>
        <v>#REF!</v>
      </c>
      <c r="D56" s="11" t="e">
        <f>Výsledky!#REF!</f>
        <v>#REF!</v>
      </c>
      <c r="E56" s="12"/>
      <c r="F56" s="46"/>
      <c r="G56" s="47"/>
      <c r="H56" s="48"/>
      <c r="I56" s="145"/>
      <c r="J56" s="146"/>
      <c r="K56" s="146"/>
      <c r="L56" s="146"/>
      <c r="M56" s="146"/>
      <c r="N56" s="146"/>
      <c r="O56" s="146"/>
      <c r="P56" s="146"/>
      <c r="Q56" s="146"/>
      <c r="R56" s="146"/>
      <c r="S56" s="147"/>
      <c r="T56" s="12">
        <f t="shared" si="4"/>
        <v>0</v>
      </c>
      <c r="U56" s="54" t="e">
        <f t="shared" si="5"/>
        <v>#REF!</v>
      </c>
      <c r="V56" s="41" t="e">
        <f t="shared" si="2"/>
        <v>#REF!</v>
      </c>
    </row>
    <row r="57" spans="1:22" ht="15.75" hidden="1">
      <c r="A57" s="82" t="e">
        <f>Výsledky!#REF!</f>
        <v>#REF!</v>
      </c>
      <c r="B57" s="119" t="e">
        <f>Výsledky!#REF!</f>
        <v>#REF!</v>
      </c>
      <c r="C57" s="16" t="e">
        <f>Výsledky!#REF!</f>
        <v>#REF!</v>
      </c>
      <c r="D57" s="11" t="e">
        <f>Výsledky!#REF!</f>
        <v>#REF!</v>
      </c>
      <c r="E57" s="12"/>
      <c r="F57" s="46"/>
      <c r="G57" s="47"/>
      <c r="H57" s="48"/>
      <c r="I57" s="145"/>
      <c r="J57" s="146"/>
      <c r="K57" s="146"/>
      <c r="L57" s="146"/>
      <c r="M57" s="146"/>
      <c r="N57" s="146"/>
      <c r="O57" s="146"/>
      <c r="P57" s="146"/>
      <c r="Q57" s="146"/>
      <c r="R57" s="146"/>
      <c r="S57" s="147"/>
      <c r="T57" s="12">
        <f t="shared" si="4"/>
        <v>0</v>
      </c>
      <c r="U57" s="54" t="e">
        <f t="shared" si="5"/>
        <v>#REF!</v>
      </c>
      <c r="V57" s="41" t="e">
        <f t="shared" si="2"/>
        <v>#REF!</v>
      </c>
    </row>
    <row r="58" spans="1:22" ht="15.75" hidden="1">
      <c r="A58" s="82" t="e">
        <f>Výsledky!#REF!</f>
        <v>#REF!</v>
      </c>
      <c r="B58" s="119" t="e">
        <f>Výsledky!#REF!</f>
        <v>#REF!</v>
      </c>
      <c r="C58" s="16" t="e">
        <f>Výsledky!#REF!</f>
        <v>#REF!</v>
      </c>
      <c r="D58" s="11" t="e">
        <f>Výsledky!#REF!</f>
        <v>#REF!</v>
      </c>
      <c r="E58" s="12"/>
      <c r="F58" s="46"/>
      <c r="G58" s="47"/>
      <c r="H58" s="48"/>
      <c r="I58" s="145"/>
      <c r="J58" s="146"/>
      <c r="K58" s="146"/>
      <c r="L58" s="146"/>
      <c r="M58" s="146"/>
      <c r="N58" s="146"/>
      <c r="O58" s="146"/>
      <c r="P58" s="146"/>
      <c r="Q58" s="146"/>
      <c r="R58" s="146"/>
      <c r="S58" s="147"/>
      <c r="T58" s="12">
        <f t="shared" si="4"/>
        <v>0</v>
      </c>
      <c r="U58" s="54" t="e">
        <f t="shared" si="5"/>
        <v>#REF!</v>
      </c>
      <c r="V58" s="41" t="e">
        <f t="shared" si="2"/>
        <v>#REF!</v>
      </c>
    </row>
    <row r="59" spans="1:22" ht="15.75" hidden="1">
      <c r="A59" s="82" t="e">
        <f>Výsledky!#REF!</f>
        <v>#REF!</v>
      </c>
      <c r="B59" s="119" t="e">
        <f>Výsledky!#REF!</f>
        <v>#REF!</v>
      </c>
      <c r="C59" s="16" t="e">
        <f>Výsledky!#REF!</f>
        <v>#REF!</v>
      </c>
      <c r="D59" s="11" t="e">
        <f>Výsledky!#REF!</f>
        <v>#REF!</v>
      </c>
      <c r="E59" s="12"/>
      <c r="F59" s="46"/>
      <c r="G59" s="47"/>
      <c r="H59" s="48"/>
      <c r="I59" s="145"/>
      <c r="J59" s="146"/>
      <c r="K59" s="146"/>
      <c r="L59" s="146"/>
      <c r="M59" s="146"/>
      <c r="N59" s="146"/>
      <c r="O59" s="146"/>
      <c r="P59" s="146"/>
      <c r="Q59" s="146"/>
      <c r="R59" s="146"/>
      <c r="S59" s="147"/>
      <c r="T59" s="12">
        <f t="shared" si="4"/>
        <v>0</v>
      </c>
      <c r="U59" s="54" t="e">
        <f t="shared" si="5"/>
        <v>#REF!</v>
      </c>
      <c r="V59" s="41" t="e">
        <f t="shared" si="2"/>
        <v>#REF!</v>
      </c>
    </row>
    <row r="60" spans="1:22" ht="15.75" hidden="1">
      <c r="A60" s="82" t="e">
        <f>Výsledky!#REF!</f>
        <v>#REF!</v>
      </c>
      <c r="B60" s="119" t="e">
        <f>Výsledky!#REF!</f>
        <v>#REF!</v>
      </c>
      <c r="C60" s="16" t="e">
        <f>Výsledky!#REF!</f>
        <v>#REF!</v>
      </c>
      <c r="D60" s="11" t="e">
        <f>Výsledky!#REF!</f>
        <v>#REF!</v>
      </c>
      <c r="E60" s="12"/>
      <c r="F60" s="46"/>
      <c r="G60" s="47"/>
      <c r="H60" s="48"/>
      <c r="I60" s="145"/>
      <c r="J60" s="146"/>
      <c r="K60" s="146"/>
      <c r="L60" s="146"/>
      <c r="M60" s="146"/>
      <c r="N60" s="146"/>
      <c r="O60" s="146"/>
      <c r="P60" s="146"/>
      <c r="Q60" s="146"/>
      <c r="R60" s="146"/>
      <c r="S60" s="147"/>
      <c r="T60" s="12">
        <f t="shared" si="4"/>
        <v>0</v>
      </c>
      <c r="U60" s="54" t="e">
        <f t="shared" si="5"/>
        <v>#REF!</v>
      </c>
      <c r="V60" s="41" t="e">
        <f t="shared" si="2"/>
        <v>#REF!</v>
      </c>
    </row>
    <row r="61" spans="1:22" ht="15.75" hidden="1">
      <c r="A61" s="82" t="e">
        <f>Výsledky!#REF!</f>
        <v>#REF!</v>
      </c>
      <c r="B61" s="119" t="e">
        <f>Výsledky!#REF!</f>
        <v>#REF!</v>
      </c>
      <c r="C61" s="16" t="e">
        <f>Výsledky!#REF!</f>
        <v>#REF!</v>
      </c>
      <c r="D61" s="11" t="e">
        <f>Výsledky!#REF!</f>
        <v>#REF!</v>
      </c>
      <c r="E61" s="12"/>
      <c r="F61" s="46"/>
      <c r="G61" s="47"/>
      <c r="H61" s="48"/>
      <c r="I61" s="145"/>
      <c r="J61" s="146"/>
      <c r="K61" s="146"/>
      <c r="L61" s="146"/>
      <c r="M61" s="146"/>
      <c r="N61" s="146"/>
      <c r="O61" s="146"/>
      <c r="P61" s="146"/>
      <c r="Q61" s="146"/>
      <c r="R61" s="146"/>
      <c r="S61" s="147"/>
      <c r="T61" s="12">
        <f t="shared" si="4"/>
        <v>0</v>
      </c>
      <c r="U61" s="54" t="e">
        <f t="shared" si="5"/>
        <v>#REF!</v>
      </c>
      <c r="V61" s="41" t="e">
        <f t="shared" si="2"/>
        <v>#REF!</v>
      </c>
    </row>
    <row r="62" spans="1:22" ht="15.75" hidden="1">
      <c r="A62" s="82" t="e">
        <f>Výsledky!#REF!</f>
        <v>#REF!</v>
      </c>
      <c r="B62" s="119" t="e">
        <f>Výsledky!#REF!</f>
        <v>#REF!</v>
      </c>
      <c r="C62" s="16" t="e">
        <f>Výsledky!#REF!</f>
        <v>#REF!</v>
      </c>
      <c r="D62" s="11" t="e">
        <f>Výsledky!#REF!</f>
        <v>#REF!</v>
      </c>
      <c r="E62" s="12"/>
      <c r="F62" s="46"/>
      <c r="G62" s="47"/>
      <c r="H62" s="48"/>
      <c r="I62" s="145"/>
      <c r="J62" s="146"/>
      <c r="K62" s="146"/>
      <c r="L62" s="146"/>
      <c r="M62" s="146"/>
      <c r="N62" s="146"/>
      <c r="O62" s="146"/>
      <c r="P62" s="146"/>
      <c r="Q62" s="146"/>
      <c r="R62" s="146"/>
      <c r="S62" s="147"/>
      <c r="T62" s="12">
        <f t="shared" si="4"/>
        <v>0</v>
      </c>
      <c r="U62" s="54" t="e">
        <f t="shared" si="5"/>
        <v>#REF!</v>
      </c>
      <c r="V62" s="41" t="e">
        <f t="shared" si="2"/>
        <v>#REF!</v>
      </c>
    </row>
    <row r="63" spans="1:22" ht="16.5" hidden="1" thickBot="1">
      <c r="A63" s="83" t="e">
        <f>Výsledky!#REF!</f>
        <v>#REF!</v>
      </c>
      <c r="B63" s="121" t="e">
        <f>Výsledky!#REF!</f>
        <v>#REF!</v>
      </c>
      <c r="C63" s="17" t="e">
        <f>Výsledky!#REF!</f>
        <v>#REF!</v>
      </c>
      <c r="D63" s="13" t="e">
        <f>Výsledky!#REF!</f>
        <v>#REF!</v>
      </c>
      <c r="E63" s="14"/>
      <c r="F63" s="49"/>
      <c r="G63" s="50"/>
      <c r="H63" s="51"/>
      <c r="I63" s="151"/>
      <c r="J63" s="152"/>
      <c r="K63" s="152"/>
      <c r="L63" s="152"/>
      <c r="M63" s="152"/>
      <c r="N63" s="152"/>
      <c r="O63" s="152"/>
      <c r="P63" s="152"/>
      <c r="Q63" s="152"/>
      <c r="R63" s="152"/>
      <c r="S63" s="153"/>
      <c r="T63" s="14">
        <f t="shared" si="4"/>
        <v>0</v>
      </c>
      <c r="U63" s="55" t="e">
        <f t="shared" si="5"/>
        <v>#REF!</v>
      </c>
      <c r="V63" s="42" t="e">
        <f t="shared" si="2"/>
        <v>#REF!</v>
      </c>
    </row>
    <row r="64" spans="1:22" ht="16.5" thickBot="1">
      <c r="A64" s="98"/>
      <c r="B64" s="99"/>
      <c r="C64" s="100"/>
      <c r="D64" s="101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3"/>
      <c r="V64" s="103"/>
    </row>
    <row r="65" ht="16.5" thickBot="1">
      <c r="C65" s="104" t="s">
        <v>23</v>
      </c>
    </row>
    <row r="66" ht="15.75">
      <c r="C66" s="27" t="s">
        <v>40</v>
      </c>
    </row>
    <row r="67" ht="15.75">
      <c r="C67" s="27" t="s">
        <v>41</v>
      </c>
    </row>
    <row r="68" ht="15.75">
      <c r="C68" s="27" t="s">
        <v>42</v>
      </c>
    </row>
    <row r="69" ht="15.75">
      <c r="C69" s="27" t="s">
        <v>43</v>
      </c>
    </row>
  </sheetData>
  <sheetProtection sheet="1"/>
  <mergeCells count="1">
    <mergeCell ref="C1:S1"/>
  </mergeCells>
  <conditionalFormatting sqref="A4:B64">
    <cfRule type="cellIs" priority="2" dxfId="0" operator="equal" stopIfTrue="1">
      <formula>"R"</formula>
    </cfRule>
  </conditionalFormatting>
  <conditionalFormatting sqref="T4:T63">
    <cfRule type="cellIs" priority="1" dxfId="14" operator="notEqual" stopIfTrue="1">
      <formula>15</formula>
    </cfRule>
  </conditionalFormatting>
  <printOptions horizontalCentered="1"/>
  <pageMargins left="0.3937007874015748" right="0.1968503937007874" top="0.5905511811023623" bottom="0.2362204724409449" header="0.15748031496062992" footer="0.1574803149606299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6"/>
  <sheetViews>
    <sheetView zoomScalePageLayoutView="0" workbookViewId="0" topLeftCell="A3">
      <pane ySplit="525" topLeftCell="A1" activePane="bottomLeft" state="split"/>
      <selection pane="topLeft" activeCell="A3" sqref="A1:IV16384"/>
      <selection pane="bottomLeft" activeCell="C28" sqref="C28"/>
    </sheetView>
  </sheetViews>
  <sheetFormatPr defaultColWidth="9.00390625" defaultRowHeight="12.75"/>
  <cols>
    <col min="1" max="1" width="9.125" style="1" customWidth="1"/>
    <col min="2" max="2" width="5.00390625" style="1" customWidth="1"/>
    <col min="3" max="3" width="17.875" style="1" customWidth="1"/>
    <col min="4" max="4" width="15.875" style="1" customWidth="1"/>
    <col min="5" max="9" width="5.75390625" style="1" customWidth="1"/>
    <col min="10" max="10" width="9.00390625" style="1" customWidth="1"/>
    <col min="11" max="11" width="7.00390625" style="1" bestFit="1" customWidth="1"/>
    <col min="12" max="15" width="3.875" style="1" hidden="1" customWidth="1"/>
    <col min="16" max="16" width="9.00390625" style="1" hidden="1" customWidth="1"/>
    <col min="17" max="18" width="4.375" style="1" hidden="1" customWidth="1"/>
    <col min="19" max="20" width="3.875" style="1" hidden="1" customWidth="1"/>
    <col min="21" max="21" width="9.00390625" style="1" hidden="1" customWidth="1"/>
    <col min="22" max="22" width="8.75390625" style="1" customWidth="1"/>
    <col min="23" max="23" width="8.375" style="18" customWidth="1"/>
    <col min="24" max="24" width="9.125" style="1" customWidth="1"/>
    <col min="25" max="25" width="11.375" style="1" bestFit="1" customWidth="1"/>
    <col min="26" max="16384" width="9.125" style="1" customWidth="1"/>
  </cols>
  <sheetData>
    <row r="1" spans="3:15" ht="15.75">
      <c r="C1" s="248" t="s">
        <v>20</v>
      </c>
      <c r="D1" s="248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</row>
    <row r="2" spans="3:22" ht="13.5" thickBot="1">
      <c r="C2" s="29" t="s">
        <v>60</v>
      </c>
      <c r="V2" s="1">
        <f>COUNTIF(V4:V26,"nebyl")</f>
        <v>0</v>
      </c>
    </row>
    <row r="3" spans="4:23" ht="16.5" thickBot="1">
      <c r="D3" s="2"/>
      <c r="E3" s="4" t="s">
        <v>63</v>
      </c>
      <c r="F3" s="5" t="s">
        <v>64</v>
      </c>
      <c r="G3" s="5" t="s">
        <v>62</v>
      </c>
      <c r="H3" s="5" t="s">
        <v>65</v>
      </c>
      <c r="I3" s="30">
        <v>0</v>
      </c>
      <c r="J3" s="104" t="s">
        <v>16</v>
      </c>
      <c r="K3" s="8" t="s">
        <v>14</v>
      </c>
      <c r="L3" s="7">
        <v>7</v>
      </c>
      <c r="M3" s="5">
        <v>8</v>
      </c>
      <c r="N3" s="5">
        <v>9</v>
      </c>
      <c r="O3" s="5">
        <v>10</v>
      </c>
      <c r="P3" s="5" t="s">
        <v>19</v>
      </c>
      <c r="Q3" s="5">
        <v>7</v>
      </c>
      <c r="R3" s="5">
        <v>8</v>
      </c>
      <c r="S3" s="5">
        <v>9</v>
      </c>
      <c r="T3" s="6">
        <v>10</v>
      </c>
      <c r="U3" s="59" t="s">
        <v>16</v>
      </c>
      <c r="V3" s="24" t="s">
        <v>13</v>
      </c>
      <c r="W3" s="25"/>
    </row>
    <row r="4" spans="1:23" ht="15.75">
      <c r="A4" s="19">
        <f>Výsledky!A6</f>
        <v>1</v>
      </c>
      <c r="B4" s="120" t="str">
        <f>Výsledky!B6</f>
        <v>P</v>
      </c>
      <c r="C4" s="15" t="str">
        <f>Výsledky!C6</f>
        <v>Beneš</v>
      </c>
      <c r="D4" s="57" t="str">
        <f>Výsledky!D6</f>
        <v>Tomáš</v>
      </c>
      <c r="E4" s="142">
        <v>0</v>
      </c>
      <c r="F4" s="143">
        <v>2</v>
      </c>
      <c r="G4" s="143"/>
      <c r="H4" s="143"/>
      <c r="I4" s="144">
        <v>8</v>
      </c>
      <c r="J4" s="157">
        <v>12.6</v>
      </c>
      <c r="K4" s="64">
        <f>SUM(E4:I4)</f>
        <v>10</v>
      </c>
      <c r="L4" s="134"/>
      <c r="M4" s="44"/>
      <c r="N4" s="44"/>
      <c r="O4" s="44"/>
      <c r="P4" s="130"/>
      <c r="Q4" s="44"/>
      <c r="R4" s="44"/>
      <c r="S4" s="44"/>
      <c r="T4" s="45"/>
      <c r="U4" s="131"/>
      <c r="V4" s="26">
        <f>IF(C4=0,"©",IF(COUNTA(E4:I4)=0,"nebyl",IF(((E4*11+F4*10+G4*9+H4*8+I4*0)-J4)&lt;0,"minus",(E4*11+F4*10+G4*9+H4*8+I4*0)-J4)))</f>
        <v>7.4</v>
      </c>
      <c r="W4" s="27"/>
    </row>
    <row r="5" spans="1:23" ht="15.75">
      <c r="A5" s="20">
        <f>Výsledky!A7</f>
        <v>2</v>
      </c>
      <c r="B5" s="119" t="str">
        <f>Výsledky!B7</f>
        <v>P</v>
      </c>
      <c r="C5" s="16" t="str">
        <f>Výsledky!C7</f>
        <v>Hrubý</v>
      </c>
      <c r="D5" s="58" t="str">
        <f>Výsledky!D7</f>
        <v>Martin</v>
      </c>
      <c r="E5" s="145">
        <v>0</v>
      </c>
      <c r="F5" s="146">
        <v>4</v>
      </c>
      <c r="G5" s="146">
        <v>1</v>
      </c>
      <c r="H5" s="146">
        <v>2</v>
      </c>
      <c r="I5" s="147">
        <v>3</v>
      </c>
      <c r="J5" s="158">
        <v>9.93</v>
      </c>
      <c r="K5" s="65">
        <f aca="true" t="shared" si="0" ref="K5:K26">SUM(E5:I5)</f>
        <v>10</v>
      </c>
      <c r="L5" s="135"/>
      <c r="M5" s="47"/>
      <c r="N5" s="47"/>
      <c r="O5" s="47"/>
      <c r="P5" s="132"/>
      <c r="Q5" s="47">
        <v>8</v>
      </c>
      <c r="R5" s="47">
        <v>8</v>
      </c>
      <c r="S5" s="47">
        <v>0</v>
      </c>
      <c r="T5" s="48">
        <v>0</v>
      </c>
      <c r="U5" s="133"/>
      <c r="V5" s="28">
        <f aca="true" t="shared" si="1" ref="V5:V26">IF(C5=0,"©",IF(COUNTA(E5:I5)=0,"nebyl",IF(((E5*11+F5*10+G5*9+H5*8+I5*0)-J5)&lt;0,"minus",(E5*11+F5*10+G5*9+H5*8+I5*0)-J5)))</f>
        <v>55.07</v>
      </c>
      <c r="W5" s="27"/>
    </row>
    <row r="6" spans="1:23" ht="15.75">
      <c r="A6" s="20">
        <f>Výsledky!A8</f>
        <v>3</v>
      </c>
      <c r="B6" s="119" t="str">
        <f>Výsledky!B8</f>
        <v>P</v>
      </c>
      <c r="C6" s="16" t="str">
        <f>Výsledky!C8</f>
        <v>Kadlec</v>
      </c>
      <c r="D6" s="58" t="str">
        <f>Výsledky!D8</f>
        <v>David</v>
      </c>
      <c r="E6" s="145">
        <v>0</v>
      </c>
      <c r="F6" s="146">
        <v>4</v>
      </c>
      <c r="G6" s="146">
        <v>2</v>
      </c>
      <c r="H6" s="146">
        <v>2</v>
      </c>
      <c r="I6" s="147">
        <v>2</v>
      </c>
      <c r="J6" s="158">
        <v>13.36</v>
      </c>
      <c r="K6" s="65">
        <f t="shared" si="0"/>
        <v>10</v>
      </c>
      <c r="L6" s="135"/>
      <c r="M6" s="47"/>
      <c r="N6" s="47"/>
      <c r="O6" s="47"/>
      <c r="P6" s="132"/>
      <c r="Q6" s="47">
        <v>0</v>
      </c>
      <c r="R6" s="47">
        <v>0</v>
      </c>
      <c r="S6" s="47">
        <v>0</v>
      </c>
      <c r="T6" s="48">
        <v>0</v>
      </c>
      <c r="U6" s="133"/>
      <c r="V6" s="28">
        <f t="shared" si="1"/>
        <v>60.64</v>
      </c>
      <c r="W6" s="27"/>
    </row>
    <row r="7" spans="1:23" ht="15.75">
      <c r="A7" s="20">
        <f>Výsledky!A9</f>
        <v>4</v>
      </c>
      <c r="B7" s="119" t="str">
        <f>Výsledky!B9</f>
        <v>P</v>
      </c>
      <c r="C7" s="16" t="str">
        <f>Výsledky!C9</f>
        <v>Kališ</v>
      </c>
      <c r="D7" s="58" t="str">
        <f>Výsledky!D9</f>
        <v>Petr</v>
      </c>
      <c r="E7" s="145">
        <v>2</v>
      </c>
      <c r="F7" s="146">
        <v>5</v>
      </c>
      <c r="G7" s="146">
        <v>3</v>
      </c>
      <c r="H7" s="146"/>
      <c r="I7" s="147"/>
      <c r="J7" s="158">
        <v>12.53</v>
      </c>
      <c r="K7" s="65">
        <f t="shared" si="0"/>
        <v>10</v>
      </c>
      <c r="L7" s="135"/>
      <c r="M7" s="47"/>
      <c r="N7" s="47"/>
      <c r="O7" s="47"/>
      <c r="P7" s="132"/>
      <c r="Q7" s="47">
        <v>9</v>
      </c>
      <c r="R7" s="47">
        <v>9</v>
      </c>
      <c r="S7" s="47">
        <v>8</v>
      </c>
      <c r="T7" s="48">
        <v>0</v>
      </c>
      <c r="U7" s="133"/>
      <c r="V7" s="28">
        <f t="shared" si="1"/>
        <v>86.47</v>
      </c>
      <c r="W7" s="27"/>
    </row>
    <row r="8" spans="1:22" ht="15.75">
      <c r="A8" s="20">
        <f>Výsledky!A10</f>
        <v>5</v>
      </c>
      <c r="B8" s="119" t="str">
        <f>Výsledky!B10</f>
        <v>R</v>
      </c>
      <c r="C8" s="16" t="str">
        <f>Výsledky!C10</f>
        <v>Kališ</v>
      </c>
      <c r="D8" s="58" t="str">
        <f>Výsledky!D10</f>
        <v>Petr</v>
      </c>
      <c r="E8" s="145">
        <v>0</v>
      </c>
      <c r="F8" s="146">
        <v>5</v>
      </c>
      <c r="G8" s="146">
        <v>3</v>
      </c>
      <c r="H8" s="146">
        <v>1</v>
      </c>
      <c r="I8" s="147">
        <v>1</v>
      </c>
      <c r="J8" s="158">
        <v>16.28</v>
      </c>
      <c r="K8" s="65">
        <f t="shared" si="0"/>
        <v>10</v>
      </c>
      <c r="L8" s="135"/>
      <c r="M8" s="47"/>
      <c r="N8" s="47"/>
      <c r="O8" s="47"/>
      <c r="P8" s="132"/>
      <c r="Q8" s="47">
        <v>9</v>
      </c>
      <c r="R8" s="47">
        <v>9</v>
      </c>
      <c r="S8" s="47">
        <v>8</v>
      </c>
      <c r="T8" s="48">
        <v>0</v>
      </c>
      <c r="U8" s="133"/>
      <c r="V8" s="28">
        <f t="shared" si="1"/>
        <v>68.72</v>
      </c>
    </row>
    <row r="9" spans="1:22" ht="15.75">
      <c r="A9" s="20">
        <f>Výsledky!A11</f>
        <v>6</v>
      </c>
      <c r="B9" s="119" t="str">
        <f>Výsledky!B11</f>
        <v>P</v>
      </c>
      <c r="C9" s="16" t="str">
        <f>Výsledky!C11</f>
        <v>Kejř</v>
      </c>
      <c r="D9" s="58" t="str">
        <f>Výsledky!D11</f>
        <v>Karel</v>
      </c>
      <c r="E9" s="145">
        <v>1</v>
      </c>
      <c r="F9" s="146">
        <v>4</v>
      </c>
      <c r="G9" s="146">
        <v>4</v>
      </c>
      <c r="H9" s="146"/>
      <c r="I9" s="147">
        <v>1</v>
      </c>
      <c r="J9" s="158">
        <v>12.28</v>
      </c>
      <c r="K9" s="65">
        <f t="shared" si="0"/>
        <v>10</v>
      </c>
      <c r="L9" s="135"/>
      <c r="M9" s="47"/>
      <c r="N9" s="47"/>
      <c r="O9" s="47"/>
      <c r="P9" s="132"/>
      <c r="Q9" s="47">
        <v>9</v>
      </c>
      <c r="R9" s="47">
        <v>9</v>
      </c>
      <c r="S9" s="47">
        <v>9</v>
      </c>
      <c r="T9" s="48">
        <v>0</v>
      </c>
      <c r="U9" s="133"/>
      <c r="V9" s="28">
        <f t="shared" si="1"/>
        <v>74.72</v>
      </c>
    </row>
    <row r="10" spans="1:22" ht="15.75">
      <c r="A10" s="20">
        <f>Výsledky!A12</f>
        <v>7</v>
      </c>
      <c r="B10" s="119" t="str">
        <f>Výsledky!B12</f>
        <v>P</v>
      </c>
      <c r="C10" s="16" t="str">
        <f>Výsledky!C12</f>
        <v>Klimeš</v>
      </c>
      <c r="D10" s="58" t="str">
        <f>Výsledky!D12</f>
        <v>Pavel</v>
      </c>
      <c r="E10" s="145">
        <v>0</v>
      </c>
      <c r="F10" s="146">
        <v>2</v>
      </c>
      <c r="G10" s="146">
        <v>1</v>
      </c>
      <c r="H10" s="146">
        <v>5</v>
      </c>
      <c r="I10" s="147">
        <v>2</v>
      </c>
      <c r="J10" s="158">
        <v>12.19</v>
      </c>
      <c r="K10" s="65">
        <f t="shared" si="0"/>
        <v>10</v>
      </c>
      <c r="L10" s="135"/>
      <c r="M10" s="47"/>
      <c r="N10" s="47"/>
      <c r="O10" s="47"/>
      <c r="P10" s="132"/>
      <c r="Q10" s="47">
        <v>8</v>
      </c>
      <c r="R10" s="47">
        <v>0</v>
      </c>
      <c r="S10" s="47">
        <v>0</v>
      </c>
      <c r="T10" s="48">
        <v>0</v>
      </c>
      <c r="U10" s="133"/>
      <c r="V10" s="28">
        <f t="shared" si="1"/>
        <v>56.81</v>
      </c>
    </row>
    <row r="11" spans="1:22" ht="15.75">
      <c r="A11" s="20">
        <f>Výsledky!A13</f>
        <v>8</v>
      </c>
      <c r="B11" s="119" t="str">
        <f>Výsledky!B13</f>
        <v>P</v>
      </c>
      <c r="C11" s="16" t="str">
        <f>Výsledky!C13</f>
        <v>Marek</v>
      </c>
      <c r="D11" s="58" t="str">
        <f>Výsledky!D13</f>
        <v>Jakub</v>
      </c>
      <c r="E11" s="145">
        <v>0</v>
      </c>
      <c r="F11" s="146">
        <v>1</v>
      </c>
      <c r="G11" s="146">
        <v>2</v>
      </c>
      <c r="H11" s="146">
        <v>2</v>
      </c>
      <c r="I11" s="147">
        <v>5</v>
      </c>
      <c r="J11" s="158">
        <v>18.05</v>
      </c>
      <c r="K11" s="65">
        <f t="shared" si="0"/>
        <v>10</v>
      </c>
      <c r="L11" s="135"/>
      <c r="M11" s="47"/>
      <c r="N11" s="47"/>
      <c r="O11" s="47"/>
      <c r="P11" s="132"/>
      <c r="Q11" s="47">
        <v>9</v>
      </c>
      <c r="R11" s="47">
        <v>9</v>
      </c>
      <c r="S11" s="47">
        <v>8</v>
      </c>
      <c r="T11" s="48">
        <v>8</v>
      </c>
      <c r="U11" s="133"/>
      <c r="V11" s="28">
        <f t="shared" si="1"/>
        <v>25.95</v>
      </c>
    </row>
    <row r="12" spans="1:22" ht="15.75">
      <c r="A12" s="20">
        <f>Výsledky!A14</f>
        <v>9</v>
      </c>
      <c r="B12" s="119" t="str">
        <f>Výsledky!B14</f>
        <v>P</v>
      </c>
      <c r="C12" s="16" t="str">
        <f>Výsledky!C14</f>
        <v>Petrů</v>
      </c>
      <c r="D12" s="58" t="str">
        <f>Výsledky!D14</f>
        <v>Milan</v>
      </c>
      <c r="E12" s="145">
        <v>0</v>
      </c>
      <c r="F12" s="146">
        <v>2</v>
      </c>
      <c r="G12" s="146">
        <v>3</v>
      </c>
      <c r="H12" s="146">
        <v>1</v>
      </c>
      <c r="I12" s="147">
        <v>4</v>
      </c>
      <c r="J12" s="158">
        <v>13.93</v>
      </c>
      <c r="K12" s="65">
        <f t="shared" si="0"/>
        <v>10</v>
      </c>
      <c r="L12" s="135"/>
      <c r="M12" s="47"/>
      <c r="N12" s="47"/>
      <c r="O12" s="47"/>
      <c r="P12" s="132"/>
      <c r="Q12" s="47">
        <v>9</v>
      </c>
      <c r="R12" s="47">
        <v>9</v>
      </c>
      <c r="S12" s="47">
        <v>9</v>
      </c>
      <c r="T12" s="48">
        <v>0</v>
      </c>
      <c r="U12" s="133"/>
      <c r="V12" s="28">
        <f t="shared" si="1"/>
        <v>41.07</v>
      </c>
    </row>
    <row r="13" spans="1:22" ht="15.75">
      <c r="A13" s="20">
        <f>Výsledky!A15</f>
        <v>10</v>
      </c>
      <c r="B13" s="119" t="str">
        <f>Výsledky!B15</f>
        <v>P</v>
      </c>
      <c r="C13" s="16" t="str">
        <f>Výsledky!C15</f>
        <v>Rendl</v>
      </c>
      <c r="D13" s="58" t="str">
        <f>Výsledky!D15</f>
        <v>Josef</v>
      </c>
      <c r="E13" s="145">
        <v>3</v>
      </c>
      <c r="F13" s="146">
        <v>3</v>
      </c>
      <c r="G13" s="146">
        <v>2</v>
      </c>
      <c r="H13" s="146">
        <v>2</v>
      </c>
      <c r="I13" s="147"/>
      <c r="J13" s="158">
        <v>13.25</v>
      </c>
      <c r="K13" s="65">
        <f t="shared" si="0"/>
        <v>10</v>
      </c>
      <c r="L13" s="135"/>
      <c r="M13" s="47"/>
      <c r="N13" s="47"/>
      <c r="O13" s="47"/>
      <c r="P13" s="132"/>
      <c r="Q13" s="47">
        <v>10</v>
      </c>
      <c r="R13" s="47">
        <v>10</v>
      </c>
      <c r="S13" s="47">
        <v>9</v>
      </c>
      <c r="T13" s="48">
        <v>9</v>
      </c>
      <c r="U13" s="133"/>
      <c r="V13" s="28">
        <f t="shared" si="1"/>
        <v>83.75</v>
      </c>
    </row>
    <row r="14" spans="1:22" ht="15.75">
      <c r="A14" s="20">
        <f>Výsledky!A16</f>
        <v>11</v>
      </c>
      <c r="B14" s="119" t="str">
        <f>Výsledky!B16</f>
        <v>R</v>
      </c>
      <c r="C14" s="16" t="str">
        <f>Výsledky!C16</f>
        <v>Rendl</v>
      </c>
      <c r="D14" s="58" t="str">
        <f>Výsledky!D16</f>
        <v>Josef</v>
      </c>
      <c r="E14" s="145">
        <v>1</v>
      </c>
      <c r="F14" s="146">
        <v>4</v>
      </c>
      <c r="G14" s="146">
        <v>5</v>
      </c>
      <c r="H14" s="146"/>
      <c r="I14" s="147"/>
      <c r="J14" s="158">
        <v>20.93</v>
      </c>
      <c r="K14" s="65">
        <f t="shared" si="0"/>
        <v>10</v>
      </c>
      <c r="L14" s="135"/>
      <c r="M14" s="47"/>
      <c r="N14" s="47"/>
      <c r="O14" s="47"/>
      <c r="P14" s="132"/>
      <c r="Q14" s="47">
        <v>10</v>
      </c>
      <c r="R14" s="47">
        <v>9</v>
      </c>
      <c r="S14" s="47">
        <v>9</v>
      </c>
      <c r="T14" s="48">
        <v>8</v>
      </c>
      <c r="U14" s="133"/>
      <c r="V14" s="28">
        <f t="shared" si="1"/>
        <v>75.07</v>
      </c>
    </row>
    <row r="15" spans="1:22" ht="15.75">
      <c r="A15" s="20">
        <f>Výsledky!A17</f>
        <v>12</v>
      </c>
      <c r="B15" s="119" t="str">
        <f>Výsledky!B17</f>
        <v>P</v>
      </c>
      <c r="C15" s="16" t="str">
        <f>Výsledky!C17</f>
        <v>Rendl</v>
      </c>
      <c r="D15" s="58" t="str">
        <f>Výsledky!D17</f>
        <v>Pavel</v>
      </c>
      <c r="E15" s="145">
        <v>2</v>
      </c>
      <c r="F15" s="146">
        <v>5</v>
      </c>
      <c r="G15" s="146">
        <v>2</v>
      </c>
      <c r="H15" s="146">
        <v>1</v>
      </c>
      <c r="I15" s="147"/>
      <c r="J15" s="158">
        <v>17.89</v>
      </c>
      <c r="K15" s="65">
        <f t="shared" si="0"/>
        <v>10</v>
      </c>
      <c r="L15" s="135"/>
      <c r="M15" s="47"/>
      <c r="N15" s="47"/>
      <c r="O15" s="47"/>
      <c r="P15" s="132"/>
      <c r="Q15" s="47">
        <v>9</v>
      </c>
      <c r="R15" s="47">
        <v>9</v>
      </c>
      <c r="S15" s="47">
        <v>8</v>
      </c>
      <c r="T15" s="48">
        <v>8</v>
      </c>
      <c r="U15" s="133"/>
      <c r="V15" s="28">
        <f t="shared" si="1"/>
        <v>80.11</v>
      </c>
    </row>
    <row r="16" spans="1:22" ht="15.75">
      <c r="A16" s="20">
        <f>Výsledky!A18</f>
        <v>13</v>
      </c>
      <c r="B16" s="119" t="str">
        <f>Výsledky!B18</f>
        <v>R</v>
      </c>
      <c r="C16" s="16" t="str">
        <f>Výsledky!C18</f>
        <v>Rendl</v>
      </c>
      <c r="D16" s="58" t="str">
        <f>Výsledky!D18</f>
        <v>Pavel</v>
      </c>
      <c r="E16" s="145">
        <v>3</v>
      </c>
      <c r="F16" s="146">
        <v>3</v>
      </c>
      <c r="G16" s="146">
        <v>4</v>
      </c>
      <c r="H16" s="146"/>
      <c r="I16" s="147"/>
      <c r="J16" s="158">
        <v>30.62</v>
      </c>
      <c r="K16" s="65">
        <f t="shared" si="0"/>
        <v>10</v>
      </c>
      <c r="L16" s="135"/>
      <c r="M16" s="47"/>
      <c r="N16" s="47"/>
      <c r="O16" s="47"/>
      <c r="P16" s="132"/>
      <c r="Q16" s="47">
        <v>9</v>
      </c>
      <c r="R16" s="47">
        <v>0</v>
      </c>
      <c r="S16" s="47">
        <v>0</v>
      </c>
      <c r="T16" s="48">
        <v>0</v>
      </c>
      <c r="U16" s="133"/>
      <c r="V16" s="28">
        <f t="shared" si="1"/>
        <v>68.38</v>
      </c>
    </row>
    <row r="17" spans="1:22" ht="15.75">
      <c r="A17" s="20">
        <f>Výsledky!A19</f>
        <v>14</v>
      </c>
      <c r="B17" s="119" t="str">
        <f>Výsledky!B19</f>
        <v>P</v>
      </c>
      <c r="C17" s="16" t="str">
        <f>Výsledky!C19</f>
        <v>Samek</v>
      </c>
      <c r="D17" s="58" t="str">
        <f>Výsledky!D19</f>
        <v>Petr</v>
      </c>
      <c r="E17" s="145">
        <v>2</v>
      </c>
      <c r="F17" s="146">
        <v>1</v>
      </c>
      <c r="G17" s="146">
        <v>4</v>
      </c>
      <c r="H17" s="146">
        <v>2</v>
      </c>
      <c r="I17" s="147">
        <v>1</v>
      </c>
      <c r="J17" s="158">
        <v>12.36</v>
      </c>
      <c r="K17" s="65">
        <f t="shared" si="0"/>
        <v>10</v>
      </c>
      <c r="L17" s="135"/>
      <c r="M17" s="47"/>
      <c r="N17" s="47"/>
      <c r="O17" s="47"/>
      <c r="P17" s="132"/>
      <c r="Q17" s="47">
        <v>8</v>
      </c>
      <c r="R17" s="47">
        <v>8</v>
      </c>
      <c r="S17" s="47">
        <v>8</v>
      </c>
      <c r="T17" s="48">
        <v>0</v>
      </c>
      <c r="U17" s="133"/>
      <c r="V17" s="28">
        <f t="shared" si="1"/>
        <v>71.64</v>
      </c>
    </row>
    <row r="18" spans="1:22" ht="15.75">
      <c r="A18" s="20">
        <f>Výsledky!A20</f>
        <v>15</v>
      </c>
      <c r="B18" s="119" t="str">
        <f>Výsledky!B20</f>
        <v>P</v>
      </c>
      <c r="C18" s="16" t="str">
        <f>Výsledky!C20</f>
        <v>Strnad ml.</v>
      </c>
      <c r="D18" s="58" t="str">
        <f>Výsledky!D20</f>
        <v>Michal</v>
      </c>
      <c r="E18" s="145">
        <v>1</v>
      </c>
      <c r="F18" s="146">
        <v>1</v>
      </c>
      <c r="G18" s="146">
        <v>1</v>
      </c>
      <c r="H18" s="146">
        <v>1</v>
      </c>
      <c r="I18" s="147">
        <v>6</v>
      </c>
      <c r="J18" s="158">
        <v>18.11</v>
      </c>
      <c r="K18" s="65">
        <f t="shared" si="0"/>
        <v>10</v>
      </c>
      <c r="L18" s="135"/>
      <c r="M18" s="47"/>
      <c r="N18" s="47"/>
      <c r="O18" s="47"/>
      <c r="P18" s="132"/>
      <c r="Q18" s="47">
        <v>9</v>
      </c>
      <c r="R18" s="47">
        <v>9</v>
      </c>
      <c r="S18" s="47">
        <v>9</v>
      </c>
      <c r="T18" s="48">
        <v>8</v>
      </c>
      <c r="U18" s="133"/>
      <c r="V18" s="28">
        <f t="shared" si="1"/>
        <v>19.89</v>
      </c>
    </row>
    <row r="19" spans="1:22" ht="15.75">
      <c r="A19" s="20">
        <f>Výsledky!A21</f>
        <v>16</v>
      </c>
      <c r="B19" s="119" t="str">
        <f>Výsledky!B21</f>
        <v>P</v>
      </c>
      <c r="C19" s="16" t="str">
        <f>Výsledky!C21</f>
        <v>Strnad st.</v>
      </c>
      <c r="D19" s="58" t="str">
        <f>Výsledky!D21</f>
        <v>Michal</v>
      </c>
      <c r="E19" s="145">
        <v>3</v>
      </c>
      <c r="F19" s="146">
        <v>1</v>
      </c>
      <c r="G19" s="146">
        <v>0</v>
      </c>
      <c r="H19" s="146">
        <v>3</v>
      </c>
      <c r="I19" s="147">
        <v>3</v>
      </c>
      <c r="J19" s="158">
        <v>15</v>
      </c>
      <c r="K19" s="65">
        <f t="shared" si="0"/>
        <v>10</v>
      </c>
      <c r="L19" s="135"/>
      <c r="M19" s="47"/>
      <c r="N19" s="47"/>
      <c r="O19" s="47"/>
      <c r="P19" s="132"/>
      <c r="Q19" s="47">
        <v>8</v>
      </c>
      <c r="R19" s="47">
        <v>0</v>
      </c>
      <c r="S19" s="47">
        <v>0</v>
      </c>
      <c r="T19" s="48">
        <v>0</v>
      </c>
      <c r="U19" s="133"/>
      <c r="V19" s="28">
        <f t="shared" si="1"/>
        <v>52</v>
      </c>
    </row>
    <row r="20" spans="1:22" ht="15.75">
      <c r="A20" s="20">
        <f>Výsledky!A22</f>
        <v>17</v>
      </c>
      <c r="B20" s="119" t="str">
        <f>Výsledky!B22</f>
        <v>P</v>
      </c>
      <c r="C20" s="16" t="str">
        <f>Výsledky!C22</f>
        <v>Šíma</v>
      </c>
      <c r="D20" s="58" t="str">
        <f>Výsledky!D22</f>
        <v>Richard</v>
      </c>
      <c r="E20" s="145">
        <v>0</v>
      </c>
      <c r="F20" s="146">
        <v>4</v>
      </c>
      <c r="G20" s="146">
        <v>1</v>
      </c>
      <c r="H20" s="146">
        <v>3</v>
      </c>
      <c r="I20" s="147">
        <v>2</v>
      </c>
      <c r="J20" s="158">
        <v>10.32</v>
      </c>
      <c r="K20" s="65">
        <f t="shared" si="0"/>
        <v>10</v>
      </c>
      <c r="L20" s="135"/>
      <c r="M20" s="47"/>
      <c r="N20" s="47"/>
      <c r="O20" s="47"/>
      <c r="P20" s="132"/>
      <c r="Q20" s="47">
        <v>10</v>
      </c>
      <c r="R20" s="47">
        <v>9</v>
      </c>
      <c r="S20" s="47">
        <v>0</v>
      </c>
      <c r="T20" s="48">
        <v>0</v>
      </c>
      <c r="U20" s="133"/>
      <c r="V20" s="28">
        <f t="shared" si="1"/>
        <v>62.68</v>
      </c>
    </row>
    <row r="21" spans="1:22" ht="15.75">
      <c r="A21" s="20">
        <f>Výsledky!A23</f>
        <v>18</v>
      </c>
      <c r="B21" s="119" t="str">
        <f>Výsledky!B23</f>
        <v>P</v>
      </c>
      <c r="C21" s="16" t="str">
        <f>Výsledky!C23</f>
        <v>Vítovec</v>
      </c>
      <c r="D21" s="58" t="str">
        <f>Výsledky!D23</f>
        <v>Miloslav</v>
      </c>
      <c r="E21" s="145">
        <v>0</v>
      </c>
      <c r="F21" s="146">
        <v>1</v>
      </c>
      <c r="G21" s="146">
        <v>3</v>
      </c>
      <c r="H21" s="146">
        <v>2</v>
      </c>
      <c r="I21" s="147">
        <v>4</v>
      </c>
      <c r="J21" s="158">
        <v>10.07</v>
      </c>
      <c r="K21" s="65">
        <f t="shared" si="0"/>
        <v>10</v>
      </c>
      <c r="L21" s="135"/>
      <c r="M21" s="47"/>
      <c r="N21" s="47"/>
      <c r="O21" s="47"/>
      <c r="P21" s="132"/>
      <c r="Q21" s="47">
        <v>9</v>
      </c>
      <c r="R21" s="47">
        <v>8</v>
      </c>
      <c r="S21" s="47">
        <v>0</v>
      </c>
      <c r="T21" s="48">
        <v>0</v>
      </c>
      <c r="U21" s="133"/>
      <c r="V21" s="28">
        <f t="shared" si="1"/>
        <v>42.93</v>
      </c>
    </row>
    <row r="22" spans="1:22" ht="15.75">
      <c r="A22" s="20">
        <f>Výsledky!A24</f>
        <v>19</v>
      </c>
      <c r="B22" s="119" t="str">
        <f>Výsledky!B24</f>
        <v>R</v>
      </c>
      <c r="C22" s="16" t="str">
        <f>Výsledky!C24</f>
        <v>Vítovec A</v>
      </c>
      <c r="D22" s="58" t="str">
        <f>Výsledky!D24</f>
        <v>Miloslav</v>
      </c>
      <c r="E22" s="145">
        <v>1</v>
      </c>
      <c r="F22" s="146">
        <v>3</v>
      </c>
      <c r="G22" s="146">
        <v>3</v>
      </c>
      <c r="H22" s="146">
        <v>2</v>
      </c>
      <c r="I22" s="147">
        <v>1</v>
      </c>
      <c r="J22" s="158">
        <v>38.59</v>
      </c>
      <c r="K22" s="65">
        <f t="shared" si="0"/>
        <v>10</v>
      </c>
      <c r="L22" s="135"/>
      <c r="M22" s="47"/>
      <c r="N22" s="47"/>
      <c r="O22" s="47"/>
      <c r="P22" s="132"/>
      <c r="Q22" s="47">
        <v>9</v>
      </c>
      <c r="R22" s="47">
        <v>9</v>
      </c>
      <c r="S22" s="47">
        <v>9</v>
      </c>
      <c r="T22" s="48">
        <v>9</v>
      </c>
      <c r="U22" s="133"/>
      <c r="V22" s="28">
        <f t="shared" si="1"/>
        <v>45.41</v>
      </c>
    </row>
    <row r="23" spans="1:22" ht="15.75">
      <c r="A23" s="20">
        <f>Výsledky!A25</f>
        <v>20</v>
      </c>
      <c r="B23" s="119" t="str">
        <f>Výsledky!B25</f>
        <v>R</v>
      </c>
      <c r="C23" s="16" t="str">
        <f>Výsledky!C25</f>
        <v>Vítovec S</v>
      </c>
      <c r="D23" s="58" t="str">
        <f>Výsledky!D25</f>
        <v>Miloslav</v>
      </c>
      <c r="E23" s="145">
        <v>1</v>
      </c>
      <c r="F23" s="146">
        <v>5</v>
      </c>
      <c r="G23" s="146">
        <v>3</v>
      </c>
      <c r="H23" s="146">
        <v>0</v>
      </c>
      <c r="I23" s="147">
        <v>1</v>
      </c>
      <c r="J23" s="158">
        <v>28.31</v>
      </c>
      <c r="K23" s="65">
        <f t="shared" si="0"/>
        <v>10</v>
      </c>
      <c r="L23" s="135"/>
      <c r="M23" s="47"/>
      <c r="N23" s="47"/>
      <c r="O23" s="47"/>
      <c r="P23" s="132"/>
      <c r="Q23" s="47">
        <v>8</v>
      </c>
      <c r="R23" s="47">
        <v>0</v>
      </c>
      <c r="S23" s="47">
        <v>0</v>
      </c>
      <c r="T23" s="48">
        <v>0</v>
      </c>
      <c r="U23" s="133"/>
      <c r="V23" s="28">
        <f t="shared" si="1"/>
        <v>59.69</v>
      </c>
    </row>
    <row r="24" spans="1:22" ht="15.75">
      <c r="A24" s="20">
        <f>Výsledky!A26</f>
        <v>21</v>
      </c>
      <c r="B24" s="119" t="str">
        <f>Výsledky!B26</f>
        <v>P</v>
      </c>
      <c r="C24" s="16" t="str">
        <f>Výsledky!C26</f>
        <v>Žemlička C</v>
      </c>
      <c r="D24" s="58" t="str">
        <f>Výsledky!D26</f>
        <v>Ladislav</v>
      </c>
      <c r="E24" s="145">
        <v>0</v>
      </c>
      <c r="F24" s="146">
        <v>3</v>
      </c>
      <c r="G24" s="146">
        <v>0</v>
      </c>
      <c r="H24" s="146">
        <v>4</v>
      </c>
      <c r="I24" s="147">
        <v>3</v>
      </c>
      <c r="J24" s="158">
        <v>15.57</v>
      </c>
      <c r="K24" s="65">
        <f t="shared" si="0"/>
        <v>10</v>
      </c>
      <c r="L24" s="135"/>
      <c r="M24" s="47"/>
      <c r="N24" s="47"/>
      <c r="O24" s="47"/>
      <c r="P24" s="132"/>
      <c r="Q24" s="47">
        <v>9</v>
      </c>
      <c r="R24" s="47">
        <v>0</v>
      </c>
      <c r="S24" s="47">
        <v>0</v>
      </c>
      <c r="T24" s="48">
        <v>0</v>
      </c>
      <c r="U24" s="133"/>
      <c r="V24" s="28">
        <f t="shared" si="1"/>
        <v>46.43</v>
      </c>
    </row>
    <row r="25" spans="1:22" ht="15.75">
      <c r="A25" s="20">
        <f>Výsledky!A27</f>
        <v>22</v>
      </c>
      <c r="B25" s="119" t="str">
        <f>Výsledky!B27</f>
        <v>P</v>
      </c>
      <c r="C25" s="16" t="str">
        <f>Výsledky!C27</f>
        <v>Žemlička S</v>
      </c>
      <c r="D25" s="58" t="str">
        <f>Výsledky!D27</f>
        <v>Ladislav</v>
      </c>
      <c r="E25" s="145">
        <v>0</v>
      </c>
      <c r="F25" s="146">
        <v>5</v>
      </c>
      <c r="G25" s="146">
        <v>4</v>
      </c>
      <c r="H25" s="146"/>
      <c r="I25" s="147">
        <v>1</v>
      </c>
      <c r="J25" s="158">
        <v>14.3</v>
      </c>
      <c r="K25" s="65">
        <f t="shared" si="0"/>
        <v>10</v>
      </c>
      <c r="L25" s="135"/>
      <c r="M25" s="47"/>
      <c r="N25" s="47"/>
      <c r="O25" s="47"/>
      <c r="P25" s="132"/>
      <c r="Q25" s="47">
        <v>9</v>
      </c>
      <c r="R25" s="47">
        <v>9</v>
      </c>
      <c r="S25" s="47">
        <v>9</v>
      </c>
      <c r="T25" s="48">
        <v>8</v>
      </c>
      <c r="U25" s="133"/>
      <c r="V25" s="28">
        <f t="shared" si="1"/>
        <v>71.7</v>
      </c>
    </row>
    <row r="26" spans="1:22" ht="15.75">
      <c r="A26" s="20">
        <f>Výsledky!A28</f>
        <v>23</v>
      </c>
      <c r="B26" s="119" t="str">
        <f>Výsledky!B28</f>
        <v>P</v>
      </c>
      <c r="C26" s="16" t="str">
        <f>Výsledky!C28</f>
        <v>Žurovec</v>
      </c>
      <c r="D26" s="58" t="str">
        <f>Výsledky!D28</f>
        <v>Jaroslav</v>
      </c>
      <c r="E26" s="145">
        <v>1</v>
      </c>
      <c r="F26" s="146">
        <v>1</v>
      </c>
      <c r="G26" s="146">
        <v>2</v>
      </c>
      <c r="H26" s="146">
        <v>0</v>
      </c>
      <c r="I26" s="147">
        <v>6</v>
      </c>
      <c r="J26" s="158">
        <v>15.8</v>
      </c>
      <c r="K26" s="65">
        <f t="shared" si="0"/>
        <v>10</v>
      </c>
      <c r="L26" s="135"/>
      <c r="M26" s="47"/>
      <c r="N26" s="47"/>
      <c r="O26" s="47"/>
      <c r="P26" s="132"/>
      <c r="Q26" s="47">
        <v>8</v>
      </c>
      <c r="R26" s="47">
        <v>8</v>
      </c>
      <c r="S26" s="47">
        <v>8</v>
      </c>
      <c r="T26" s="48">
        <v>0</v>
      </c>
      <c r="U26" s="133"/>
      <c r="V26" s="28">
        <f t="shared" si="1"/>
        <v>23.2</v>
      </c>
    </row>
  </sheetData>
  <sheetProtection/>
  <mergeCells count="1">
    <mergeCell ref="C1:O1"/>
  </mergeCells>
  <conditionalFormatting sqref="A4:B26">
    <cfRule type="cellIs" priority="2" dxfId="0" operator="equal" stopIfTrue="1">
      <formula>"R"</formula>
    </cfRule>
  </conditionalFormatting>
  <conditionalFormatting sqref="K4:K26">
    <cfRule type="cellIs" priority="1" dxfId="15" operator="notEqual" stopIfTrue="1">
      <formula>10</formula>
    </cfRule>
  </conditionalFormatting>
  <printOptions horizontalCentered="1"/>
  <pageMargins left="0.4724409448818898" right="0.1968503937007874" top="0.14" bottom="0.16" header="0.11811023622047245" footer="0.15748031496062992"/>
  <pageSetup horizontalDpi="300" verticalDpi="300" orientation="landscape" paperSize="9" scale="121" r:id="rId1"/>
  <ignoredErrors>
    <ignoredError sqref="K4 K5:K2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3">
      <pane ySplit="600" topLeftCell="A1" activePane="bottomLeft" state="split"/>
      <selection pane="topLeft" activeCell="A3" sqref="A1:IV16384"/>
      <selection pane="bottomLeft" activeCell="C28" sqref="C28"/>
    </sheetView>
  </sheetViews>
  <sheetFormatPr defaultColWidth="9.00390625" defaultRowHeight="12.75"/>
  <cols>
    <col min="1" max="1" width="3.00390625" style="1" customWidth="1"/>
    <col min="2" max="2" width="4.75390625" style="1" customWidth="1"/>
    <col min="3" max="3" width="18.625" style="1" customWidth="1"/>
    <col min="4" max="4" width="16.625" style="1" customWidth="1"/>
    <col min="5" max="5" width="7.25390625" style="1" customWidth="1"/>
    <col min="6" max="11" width="4.375" style="1" customWidth="1"/>
    <col min="12" max="12" width="4.00390625" style="1" hidden="1" customWidth="1"/>
    <col min="13" max="13" width="4.125" style="1" hidden="1" customWidth="1"/>
    <col min="14" max="14" width="4.375" style="1" hidden="1" customWidth="1"/>
    <col min="15" max="16" width="8.75390625" style="1" customWidth="1"/>
    <col min="17" max="17" width="8.375" style="18" customWidth="1"/>
    <col min="18" max="18" width="9.125" style="1" customWidth="1"/>
    <col min="19" max="19" width="11.375" style="1" bestFit="1" customWidth="1"/>
    <col min="20" max="16384" width="9.125" style="1" customWidth="1"/>
  </cols>
  <sheetData>
    <row r="1" spans="3:14" ht="15.75">
      <c r="C1" s="248" t="s">
        <v>45</v>
      </c>
      <c r="D1" s="248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3:16" ht="13.5" thickBot="1">
      <c r="C2" s="29" t="s">
        <v>59</v>
      </c>
      <c r="D2" s="29"/>
      <c r="P2" s="1">
        <f>COUNTIF(P4:P26,"nebyl")</f>
        <v>0</v>
      </c>
    </row>
    <row r="3" spans="3:17" ht="16.5" thickBot="1">
      <c r="C3" s="2"/>
      <c r="D3" s="2"/>
      <c r="E3" s="8" t="s">
        <v>21</v>
      </c>
      <c r="F3" s="52">
        <v>1</v>
      </c>
      <c r="G3" s="22">
        <v>2</v>
      </c>
      <c r="H3" s="22">
        <v>3</v>
      </c>
      <c r="I3" s="22">
        <v>4</v>
      </c>
      <c r="J3" s="22">
        <v>5</v>
      </c>
      <c r="K3" s="53">
        <v>6</v>
      </c>
      <c r="L3" s="52">
        <v>10</v>
      </c>
      <c r="M3" s="22">
        <v>11</v>
      </c>
      <c r="N3" s="23">
        <v>12</v>
      </c>
      <c r="O3" s="8" t="s">
        <v>16</v>
      </c>
      <c r="P3" s="24" t="s">
        <v>13</v>
      </c>
      <c r="Q3" s="25"/>
    </row>
    <row r="4" spans="1:17" ht="15.75">
      <c r="A4" s="81">
        <f>Výsledky!A6</f>
        <v>1</v>
      </c>
      <c r="B4" s="84" t="str">
        <f>Výsledky!B6</f>
        <v>P</v>
      </c>
      <c r="C4" s="60" t="str">
        <f>Výsledky!C6</f>
        <v>Beneš</v>
      </c>
      <c r="D4" s="61" t="str">
        <f>Výsledky!D6</f>
        <v>Tomáš</v>
      </c>
      <c r="E4" s="159">
        <v>30</v>
      </c>
      <c r="F4" s="160">
        <v>10</v>
      </c>
      <c r="G4" s="143">
        <v>10</v>
      </c>
      <c r="H4" s="143">
        <v>9</v>
      </c>
      <c r="I4" s="143">
        <v>9</v>
      </c>
      <c r="J4" s="143">
        <v>9</v>
      </c>
      <c r="K4" s="143">
        <v>0</v>
      </c>
      <c r="L4" s="143"/>
      <c r="M4" s="143"/>
      <c r="N4" s="144"/>
      <c r="O4" s="161">
        <v>27.63</v>
      </c>
      <c r="P4" s="26">
        <f>IF(C4=0,"©",IF(COUNTA(E4:K4)=0,"nebyl",IF((SUM(E4:K4)-O4)&lt;0,"minus",(IF((SUM(E4:K4))-O4=60,0,(SUM(E4:K4))-O4)))))</f>
        <v>49.370000000000005</v>
      </c>
      <c r="Q4" s="27"/>
    </row>
    <row r="5" spans="1:17" ht="15.75">
      <c r="A5" s="82">
        <f>Výsledky!A7</f>
        <v>2</v>
      </c>
      <c r="B5" s="85" t="str">
        <f>Výsledky!B7</f>
        <v>P</v>
      </c>
      <c r="C5" s="62" t="str">
        <f>Výsledky!C7</f>
        <v>Hrubý</v>
      </c>
      <c r="D5" s="63" t="str">
        <f>Výsledky!D7</f>
        <v>Martin</v>
      </c>
      <c r="E5" s="162">
        <v>60</v>
      </c>
      <c r="F5" s="163">
        <v>10</v>
      </c>
      <c r="G5" s="146">
        <v>10</v>
      </c>
      <c r="H5" s="146">
        <v>9</v>
      </c>
      <c r="I5" s="146">
        <v>9</v>
      </c>
      <c r="J5" s="146">
        <v>9</v>
      </c>
      <c r="K5" s="146">
        <v>0</v>
      </c>
      <c r="L5" s="146"/>
      <c r="M5" s="146"/>
      <c r="N5" s="147"/>
      <c r="O5" s="164">
        <v>13.39</v>
      </c>
      <c r="P5" s="28">
        <f aca="true" t="shared" si="0" ref="P5:P26">IF(C5=0,"©",IF(COUNTA(E5:K5)=0,"nebyl",IF((SUM(E5:K5)-O5)&lt;0,"minus",(IF((SUM(E5:K5))-O5=60,0,(SUM(E5:K5))-O5)))))</f>
        <v>93.61</v>
      </c>
      <c r="Q5" s="27"/>
    </row>
    <row r="6" spans="1:17" ht="15.75">
      <c r="A6" s="82">
        <f>Výsledky!A8</f>
        <v>3</v>
      </c>
      <c r="B6" s="85" t="str">
        <f>Výsledky!B8</f>
        <v>P</v>
      </c>
      <c r="C6" s="62" t="str">
        <f>Výsledky!C8</f>
        <v>Kadlec</v>
      </c>
      <c r="D6" s="63" t="str">
        <f>Výsledky!D8</f>
        <v>David</v>
      </c>
      <c r="E6" s="162">
        <v>40</v>
      </c>
      <c r="F6" s="163">
        <v>8</v>
      </c>
      <c r="G6" s="146">
        <v>0</v>
      </c>
      <c r="H6" s="146">
        <v>0</v>
      </c>
      <c r="I6" s="146">
        <v>0</v>
      </c>
      <c r="J6" s="146">
        <v>0</v>
      </c>
      <c r="K6" s="146">
        <v>0</v>
      </c>
      <c r="L6" s="146"/>
      <c r="M6" s="146"/>
      <c r="N6" s="147"/>
      <c r="O6" s="164">
        <v>19.48</v>
      </c>
      <c r="P6" s="28">
        <f t="shared" si="0"/>
        <v>28.52</v>
      </c>
      <c r="Q6" s="27"/>
    </row>
    <row r="7" spans="1:17" ht="15.75">
      <c r="A7" s="82">
        <f>Výsledky!A9</f>
        <v>4</v>
      </c>
      <c r="B7" s="85" t="str">
        <f>Výsledky!B9</f>
        <v>P</v>
      </c>
      <c r="C7" s="62" t="str">
        <f>Výsledky!C9</f>
        <v>Kališ</v>
      </c>
      <c r="D7" s="63" t="str">
        <f>Výsledky!D9</f>
        <v>Petr</v>
      </c>
      <c r="E7" s="162">
        <v>50</v>
      </c>
      <c r="F7" s="163">
        <v>11</v>
      </c>
      <c r="G7" s="146">
        <v>10</v>
      </c>
      <c r="H7" s="146">
        <v>10</v>
      </c>
      <c r="I7" s="146">
        <v>9</v>
      </c>
      <c r="J7" s="146">
        <v>9</v>
      </c>
      <c r="K7" s="146">
        <v>9</v>
      </c>
      <c r="L7" s="146"/>
      <c r="M7" s="146"/>
      <c r="N7" s="147"/>
      <c r="O7" s="164">
        <v>15.05</v>
      </c>
      <c r="P7" s="28">
        <f t="shared" si="0"/>
        <v>92.95</v>
      </c>
      <c r="Q7" s="27"/>
    </row>
    <row r="8" spans="1:16" ht="15.75">
      <c r="A8" s="82">
        <f>Výsledky!A10</f>
        <v>5</v>
      </c>
      <c r="B8" s="85" t="str">
        <f>Výsledky!B10</f>
        <v>R</v>
      </c>
      <c r="C8" s="62" t="str">
        <f>Výsledky!C10</f>
        <v>Kališ</v>
      </c>
      <c r="D8" s="63" t="str">
        <f>Výsledky!D10</f>
        <v>Petr</v>
      </c>
      <c r="E8" s="162">
        <v>60</v>
      </c>
      <c r="F8" s="163">
        <v>10</v>
      </c>
      <c r="G8" s="146">
        <v>10</v>
      </c>
      <c r="H8" s="146">
        <v>10</v>
      </c>
      <c r="I8" s="146">
        <v>9</v>
      </c>
      <c r="J8" s="146">
        <v>9</v>
      </c>
      <c r="K8" s="146">
        <v>8</v>
      </c>
      <c r="L8" s="146"/>
      <c r="M8" s="146"/>
      <c r="N8" s="147"/>
      <c r="O8" s="164">
        <v>19.84</v>
      </c>
      <c r="P8" s="28">
        <f t="shared" si="0"/>
        <v>96.16</v>
      </c>
    </row>
    <row r="9" spans="1:16" ht="15.75">
      <c r="A9" s="82">
        <f>Výsledky!A11</f>
        <v>6</v>
      </c>
      <c r="B9" s="85" t="str">
        <f>Výsledky!B11</f>
        <v>P</v>
      </c>
      <c r="C9" s="62" t="str">
        <f>Výsledky!C11</f>
        <v>Kejř</v>
      </c>
      <c r="D9" s="63" t="str">
        <f>Výsledky!D11</f>
        <v>Karel</v>
      </c>
      <c r="E9" s="162">
        <v>40</v>
      </c>
      <c r="F9" s="163">
        <v>10</v>
      </c>
      <c r="G9" s="146">
        <v>10</v>
      </c>
      <c r="H9" s="146">
        <v>10</v>
      </c>
      <c r="I9" s="146">
        <v>10</v>
      </c>
      <c r="J9" s="146">
        <v>9</v>
      </c>
      <c r="K9" s="146">
        <v>9</v>
      </c>
      <c r="L9" s="146"/>
      <c r="M9" s="146"/>
      <c r="N9" s="147"/>
      <c r="O9" s="164">
        <v>15.82</v>
      </c>
      <c r="P9" s="28">
        <f t="shared" si="0"/>
        <v>82.18</v>
      </c>
    </row>
    <row r="10" spans="1:16" ht="15.75">
      <c r="A10" s="82">
        <f>Výsledky!A12</f>
        <v>7</v>
      </c>
      <c r="B10" s="85" t="str">
        <f>Výsledky!B12</f>
        <v>P</v>
      </c>
      <c r="C10" s="62" t="str">
        <f>Výsledky!C12</f>
        <v>Klimeš</v>
      </c>
      <c r="D10" s="63" t="str">
        <f>Výsledky!D12</f>
        <v>Pavel</v>
      </c>
      <c r="E10" s="162">
        <v>40</v>
      </c>
      <c r="F10" s="163">
        <v>10</v>
      </c>
      <c r="G10" s="146">
        <v>9</v>
      </c>
      <c r="H10" s="146">
        <v>9</v>
      </c>
      <c r="I10" s="146">
        <v>9</v>
      </c>
      <c r="J10" s="146">
        <v>8</v>
      </c>
      <c r="K10" s="146">
        <v>0</v>
      </c>
      <c r="L10" s="146"/>
      <c r="M10" s="146"/>
      <c r="N10" s="147"/>
      <c r="O10" s="164">
        <v>17.03</v>
      </c>
      <c r="P10" s="28">
        <f t="shared" si="0"/>
        <v>67.97</v>
      </c>
    </row>
    <row r="11" spans="1:16" ht="15.75">
      <c r="A11" s="82">
        <f>Výsledky!A13</f>
        <v>8</v>
      </c>
      <c r="B11" s="85" t="str">
        <f>Výsledky!B13</f>
        <v>P</v>
      </c>
      <c r="C11" s="62" t="str">
        <f>Výsledky!C13</f>
        <v>Marek</v>
      </c>
      <c r="D11" s="63" t="str">
        <f>Výsledky!D13</f>
        <v>Jakub</v>
      </c>
      <c r="E11" s="162">
        <v>60</v>
      </c>
      <c r="F11" s="163">
        <v>10</v>
      </c>
      <c r="G11" s="146">
        <v>9</v>
      </c>
      <c r="H11" s="146">
        <v>8</v>
      </c>
      <c r="I11" s="146">
        <v>8</v>
      </c>
      <c r="J11" s="146">
        <v>0</v>
      </c>
      <c r="K11" s="146">
        <v>0</v>
      </c>
      <c r="L11" s="146"/>
      <c r="M11" s="146"/>
      <c r="N11" s="147"/>
      <c r="O11" s="164">
        <v>21.92</v>
      </c>
      <c r="P11" s="28">
        <f t="shared" si="0"/>
        <v>73.08</v>
      </c>
    </row>
    <row r="12" spans="1:16" ht="15.75">
      <c r="A12" s="82">
        <f>Výsledky!A14</f>
        <v>9</v>
      </c>
      <c r="B12" s="85" t="str">
        <f>Výsledky!B14</f>
        <v>P</v>
      </c>
      <c r="C12" s="62" t="str">
        <f>Výsledky!C14</f>
        <v>Petrů</v>
      </c>
      <c r="D12" s="63" t="str">
        <f>Výsledky!D14</f>
        <v>Milan</v>
      </c>
      <c r="E12" s="162">
        <v>50</v>
      </c>
      <c r="F12" s="163">
        <v>10</v>
      </c>
      <c r="G12" s="146">
        <v>10</v>
      </c>
      <c r="H12" s="146">
        <v>9</v>
      </c>
      <c r="I12" s="146">
        <v>8</v>
      </c>
      <c r="J12" s="146">
        <v>0</v>
      </c>
      <c r="K12" s="146">
        <v>0</v>
      </c>
      <c r="L12" s="146"/>
      <c r="M12" s="146"/>
      <c r="N12" s="147"/>
      <c r="O12" s="164">
        <v>22.79</v>
      </c>
      <c r="P12" s="28">
        <f t="shared" si="0"/>
        <v>64.21000000000001</v>
      </c>
    </row>
    <row r="13" spans="1:16" ht="15.75">
      <c r="A13" s="82">
        <f>Výsledky!A15</f>
        <v>10</v>
      </c>
      <c r="B13" s="85" t="str">
        <f>Výsledky!B15</f>
        <v>P</v>
      </c>
      <c r="C13" s="62" t="str">
        <f>Výsledky!C15</f>
        <v>Rendl</v>
      </c>
      <c r="D13" s="63" t="str">
        <f>Výsledky!D15</f>
        <v>Josef</v>
      </c>
      <c r="E13" s="162">
        <v>60</v>
      </c>
      <c r="F13" s="163">
        <v>11</v>
      </c>
      <c r="G13" s="146">
        <v>10</v>
      </c>
      <c r="H13" s="146">
        <v>10</v>
      </c>
      <c r="I13" s="146">
        <v>10</v>
      </c>
      <c r="J13" s="146">
        <v>8</v>
      </c>
      <c r="K13" s="146">
        <v>8</v>
      </c>
      <c r="L13" s="146"/>
      <c r="M13" s="146"/>
      <c r="N13" s="147"/>
      <c r="O13" s="164">
        <v>14.52</v>
      </c>
      <c r="P13" s="28">
        <f t="shared" si="0"/>
        <v>102.48</v>
      </c>
    </row>
    <row r="14" spans="1:16" ht="15.75">
      <c r="A14" s="82">
        <f>Výsledky!A16</f>
        <v>11</v>
      </c>
      <c r="B14" s="85" t="str">
        <f>Výsledky!B16</f>
        <v>R</v>
      </c>
      <c r="C14" s="62" t="str">
        <f>Výsledky!C16</f>
        <v>Rendl</v>
      </c>
      <c r="D14" s="63" t="str">
        <f>Výsledky!D16</f>
        <v>Josef</v>
      </c>
      <c r="E14" s="162">
        <v>60</v>
      </c>
      <c r="F14" s="163">
        <v>10</v>
      </c>
      <c r="G14" s="146">
        <v>10</v>
      </c>
      <c r="H14" s="146">
        <v>9</v>
      </c>
      <c r="I14" s="146">
        <v>9</v>
      </c>
      <c r="J14" s="146">
        <v>9</v>
      </c>
      <c r="K14" s="146">
        <v>0</v>
      </c>
      <c r="L14" s="146"/>
      <c r="M14" s="146"/>
      <c r="N14" s="147"/>
      <c r="O14" s="164">
        <v>23.73</v>
      </c>
      <c r="P14" s="28">
        <f t="shared" si="0"/>
        <v>83.27</v>
      </c>
    </row>
    <row r="15" spans="1:16" ht="15.75">
      <c r="A15" s="82">
        <f>Výsledky!A17</f>
        <v>12</v>
      </c>
      <c r="B15" s="85" t="str">
        <f>Výsledky!B17</f>
        <v>P</v>
      </c>
      <c r="C15" s="62" t="str">
        <f>Výsledky!C17</f>
        <v>Rendl</v>
      </c>
      <c r="D15" s="63" t="str">
        <f>Výsledky!D17</f>
        <v>Pavel</v>
      </c>
      <c r="E15" s="162">
        <v>60</v>
      </c>
      <c r="F15" s="163">
        <v>10</v>
      </c>
      <c r="G15" s="146">
        <v>10</v>
      </c>
      <c r="H15" s="146">
        <v>9</v>
      </c>
      <c r="I15" s="146">
        <v>8</v>
      </c>
      <c r="J15" s="146">
        <v>8</v>
      </c>
      <c r="K15" s="146">
        <v>8</v>
      </c>
      <c r="L15" s="146"/>
      <c r="M15" s="146"/>
      <c r="N15" s="147"/>
      <c r="O15" s="164">
        <v>15.6</v>
      </c>
      <c r="P15" s="28">
        <f t="shared" si="0"/>
        <v>97.4</v>
      </c>
    </row>
    <row r="16" spans="1:16" ht="15.75">
      <c r="A16" s="82">
        <f>Výsledky!A18</f>
        <v>13</v>
      </c>
      <c r="B16" s="85" t="str">
        <f>Výsledky!B18</f>
        <v>R</v>
      </c>
      <c r="C16" s="62" t="str">
        <f>Výsledky!C18</f>
        <v>Rendl</v>
      </c>
      <c r="D16" s="63" t="str">
        <f>Výsledky!D18</f>
        <v>Pavel</v>
      </c>
      <c r="E16" s="162">
        <v>60</v>
      </c>
      <c r="F16" s="163">
        <v>11</v>
      </c>
      <c r="G16" s="146">
        <v>11</v>
      </c>
      <c r="H16" s="146">
        <v>10</v>
      </c>
      <c r="I16" s="146">
        <v>9</v>
      </c>
      <c r="J16" s="146">
        <v>9</v>
      </c>
      <c r="K16" s="146">
        <v>8</v>
      </c>
      <c r="L16" s="146"/>
      <c r="M16" s="146"/>
      <c r="N16" s="147"/>
      <c r="O16" s="164">
        <v>20.69</v>
      </c>
      <c r="P16" s="28">
        <f t="shared" si="0"/>
        <v>97.31</v>
      </c>
    </row>
    <row r="17" spans="1:16" ht="15.75">
      <c r="A17" s="82">
        <f>Výsledky!A19</f>
        <v>14</v>
      </c>
      <c r="B17" s="85" t="str">
        <f>Výsledky!B19</f>
        <v>P</v>
      </c>
      <c r="C17" s="62" t="str">
        <f>Výsledky!C19</f>
        <v>Samek</v>
      </c>
      <c r="D17" s="63" t="str">
        <f>Výsledky!D19</f>
        <v>Petr</v>
      </c>
      <c r="E17" s="162">
        <v>60</v>
      </c>
      <c r="F17" s="163">
        <v>11</v>
      </c>
      <c r="G17" s="146">
        <v>10</v>
      </c>
      <c r="H17" s="146">
        <v>9</v>
      </c>
      <c r="I17" s="146">
        <v>0</v>
      </c>
      <c r="J17" s="146">
        <v>0</v>
      </c>
      <c r="K17" s="146">
        <v>0</v>
      </c>
      <c r="L17" s="146"/>
      <c r="M17" s="146"/>
      <c r="N17" s="147"/>
      <c r="O17" s="164">
        <v>14.2</v>
      </c>
      <c r="P17" s="28">
        <f t="shared" si="0"/>
        <v>75.8</v>
      </c>
    </row>
    <row r="18" spans="1:16" ht="15.75">
      <c r="A18" s="82">
        <f>Výsledky!A20</f>
        <v>15</v>
      </c>
      <c r="B18" s="85" t="str">
        <f>Výsledky!B20</f>
        <v>P</v>
      </c>
      <c r="C18" s="62" t="str">
        <f>Výsledky!C20</f>
        <v>Strnad ml.</v>
      </c>
      <c r="D18" s="63" t="str">
        <f>Výsledky!D20</f>
        <v>Michal</v>
      </c>
      <c r="E18" s="162">
        <v>30</v>
      </c>
      <c r="F18" s="163">
        <v>10</v>
      </c>
      <c r="G18" s="146">
        <v>9</v>
      </c>
      <c r="H18" s="146">
        <v>0</v>
      </c>
      <c r="I18" s="146">
        <v>0</v>
      </c>
      <c r="J18" s="146">
        <v>0</v>
      </c>
      <c r="K18" s="146">
        <v>0</v>
      </c>
      <c r="L18" s="146"/>
      <c r="M18" s="146"/>
      <c r="N18" s="147"/>
      <c r="O18" s="164">
        <v>41.24</v>
      </c>
      <c r="P18" s="28">
        <f t="shared" si="0"/>
        <v>7.759999999999998</v>
      </c>
    </row>
    <row r="19" spans="1:16" ht="15.75">
      <c r="A19" s="82">
        <f>Výsledky!A21</f>
        <v>16</v>
      </c>
      <c r="B19" s="85" t="str">
        <f>Výsledky!B21</f>
        <v>P</v>
      </c>
      <c r="C19" s="62" t="str">
        <f>Výsledky!C21</f>
        <v>Strnad st.</v>
      </c>
      <c r="D19" s="63" t="str">
        <f>Výsledky!D21</f>
        <v>Michal</v>
      </c>
      <c r="E19" s="162">
        <v>40</v>
      </c>
      <c r="F19" s="163">
        <v>9</v>
      </c>
      <c r="G19" s="146">
        <v>8</v>
      </c>
      <c r="H19" s="146">
        <v>8</v>
      </c>
      <c r="I19" s="146">
        <v>8</v>
      </c>
      <c r="J19" s="146">
        <v>0</v>
      </c>
      <c r="K19" s="146">
        <v>0</v>
      </c>
      <c r="L19" s="146"/>
      <c r="M19" s="146"/>
      <c r="N19" s="147"/>
      <c r="O19" s="164">
        <v>23.06</v>
      </c>
      <c r="P19" s="28">
        <f t="shared" si="0"/>
        <v>49.94</v>
      </c>
    </row>
    <row r="20" spans="1:16" ht="15.75">
      <c r="A20" s="82">
        <f>Výsledky!A22</f>
        <v>17</v>
      </c>
      <c r="B20" s="85" t="str">
        <f>Výsledky!B22</f>
        <v>P</v>
      </c>
      <c r="C20" s="62" t="str">
        <f>Výsledky!C22</f>
        <v>Šíma</v>
      </c>
      <c r="D20" s="63" t="str">
        <f>Výsledky!D22</f>
        <v>Richard</v>
      </c>
      <c r="E20" s="162">
        <v>40</v>
      </c>
      <c r="F20" s="163">
        <v>10</v>
      </c>
      <c r="G20" s="146">
        <v>9</v>
      </c>
      <c r="H20" s="146">
        <v>9</v>
      </c>
      <c r="I20" s="146">
        <v>9</v>
      </c>
      <c r="J20" s="146">
        <v>8</v>
      </c>
      <c r="K20" s="146">
        <v>0</v>
      </c>
      <c r="L20" s="146"/>
      <c r="M20" s="146"/>
      <c r="N20" s="147"/>
      <c r="O20" s="164">
        <v>17.85</v>
      </c>
      <c r="P20" s="28">
        <f t="shared" si="0"/>
        <v>67.15</v>
      </c>
    </row>
    <row r="21" spans="1:16" ht="15.75">
      <c r="A21" s="82">
        <f>Výsledky!A23</f>
        <v>18</v>
      </c>
      <c r="B21" s="85" t="str">
        <f>Výsledky!B23</f>
        <v>P</v>
      </c>
      <c r="C21" s="62" t="str">
        <f>Výsledky!C23</f>
        <v>Vítovec</v>
      </c>
      <c r="D21" s="63" t="str">
        <f>Výsledky!D23</f>
        <v>Miloslav</v>
      </c>
      <c r="E21" s="162">
        <v>50</v>
      </c>
      <c r="F21" s="163">
        <v>11</v>
      </c>
      <c r="G21" s="146">
        <v>10</v>
      </c>
      <c r="H21" s="146">
        <v>10</v>
      </c>
      <c r="I21" s="146">
        <v>9</v>
      </c>
      <c r="J21" s="146">
        <v>9</v>
      </c>
      <c r="K21" s="146">
        <v>9</v>
      </c>
      <c r="L21" s="146"/>
      <c r="M21" s="146"/>
      <c r="N21" s="147"/>
      <c r="O21" s="164">
        <v>14.66</v>
      </c>
      <c r="P21" s="28">
        <f t="shared" si="0"/>
        <v>93.34</v>
      </c>
    </row>
    <row r="22" spans="1:16" ht="15.75">
      <c r="A22" s="82">
        <f>Výsledky!A24</f>
        <v>19</v>
      </c>
      <c r="B22" s="85" t="str">
        <f>Výsledky!B24</f>
        <v>R</v>
      </c>
      <c r="C22" s="62" t="str">
        <f>Výsledky!C24</f>
        <v>Vítovec A</v>
      </c>
      <c r="D22" s="63" t="str">
        <f>Výsledky!D24</f>
        <v>Miloslav</v>
      </c>
      <c r="E22" s="162">
        <v>50</v>
      </c>
      <c r="F22" s="163">
        <v>10</v>
      </c>
      <c r="G22" s="146">
        <v>10</v>
      </c>
      <c r="H22" s="146">
        <v>10</v>
      </c>
      <c r="I22" s="146">
        <v>9</v>
      </c>
      <c r="J22" s="146">
        <v>0</v>
      </c>
      <c r="K22" s="146">
        <v>0</v>
      </c>
      <c r="L22" s="146"/>
      <c r="M22" s="146"/>
      <c r="N22" s="147"/>
      <c r="O22" s="164">
        <v>62.74</v>
      </c>
      <c r="P22" s="28">
        <f t="shared" si="0"/>
        <v>26.259999999999998</v>
      </c>
    </row>
    <row r="23" spans="1:16" ht="15.75">
      <c r="A23" s="82">
        <f>Výsledky!A25</f>
        <v>20</v>
      </c>
      <c r="B23" s="85" t="str">
        <f>Výsledky!B25</f>
        <v>R</v>
      </c>
      <c r="C23" s="62" t="str">
        <f>Výsledky!C25</f>
        <v>Vítovec S</v>
      </c>
      <c r="D23" s="63" t="str">
        <f>Výsledky!D25</f>
        <v>Miloslav</v>
      </c>
      <c r="E23" s="162">
        <v>60</v>
      </c>
      <c r="F23" s="163">
        <v>10</v>
      </c>
      <c r="G23" s="146">
        <v>9</v>
      </c>
      <c r="H23" s="146">
        <v>9</v>
      </c>
      <c r="I23" s="146">
        <v>8</v>
      </c>
      <c r="J23" s="146">
        <v>8</v>
      </c>
      <c r="K23" s="146">
        <v>8</v>
      </c>
      <c r="L23" s="146"/>
      <c r="M23" s="146"/>
      <c r="N23" s="147"/>
      <c r="O23" s="164">
        <v>26.56</v>
      </c>
      <c r="P23" s="28">
        <f t="shared" si="0"/>
        <v>85.44</v>
      </c>
    </row>
    <row r="24" spans="1:16" ht="15.75">
      <c r="A24" s="82">
        <f>Výsledky!A26</f>
        <v>21</v>
      </c>
      <c r="B24" s="85" t="str">
        <f>Výsledky!B26</f>
        <v>P</v>
      </c>
      <c r="C24" s="62" t="str">
        <f>Výsledky!C26</f>
        <v>Žemlička C</v>
      </c>
      <c r="D24" s="63" t="str">
        <f>Výsledky!D26</f>
        <v>Ladislav</v>
      </c>
      <c r="E24" s="162">
        <v>40</v>
      </c>
      <c r="F24" s="163">
        <v>10</v>
      </c>
      <c r="G24" s="146">
        <v>10</v>
      </c>
      <c r="H24" s="146">
        <v>9</v>
      </c>
      <c r="I24" s="146">
        <v>8</v>
      </c>
      <c r="J24" s="146">
        <v>8</v>
      </c>
      <c r="K24" s="146">
        <v>0</v>
      </c>
      <c r="L24" s="146"/>
      <c r="M24" s="146"/>
      <c r="N24" s="147"/>
      <c r="O24" s="164">
        <v>28.22</v>
      </c>
      <c r="P24" s="28">
        <f t="shared" si="0"/>
        <v>56.78</v>
      </c>
    </row>
    <row r="25" spans="1:16" ht="15.75">
      <c r="A25" s="82">
        <f>Výsledky!A27</f>
        <v>22</v>
      </c>
      <c r="B25" s="85" t="str">
        <f>Výsledky!B27</f>
        <v>P</v>
      </c>
      <c r="C25" s="62" t="str">
        <f>Výsledky!C27</f>
        <v>Žemlička S</v>
      </c>
      <c r="D25" s="63" t="str">
        <f>Výsledky!D27</f>
        <v>Ladislav</v>
      </c>
      <c r="E25" s="162">
        <v>50</v>
      </c>
      <c r="F25" s="163">
        <v>10</v>
      </c>
      <c r="G25" s="146">
        <v>10</v>
      </c>
      <c r="H25" s="146">
        <v>10</v>
      </c>
      <c r="I25" s="146">
        <v>9</v>
      </c>
      <c r="J25" s="146">
        <v>9</v>
      </c>
      <c r="K25" s="146">
        <v>0</v>
      </c>
      <c r="L25" s="146"/>
      <c r="M25" s="146"/>
      <c r="N25" s="147"/>
      <c r="O25" s="164">
        <v>27.24</v>
      </c>
      <c r="P25" s="28">
        <f t="shared" si="0"/>
        <v>70.76</v>
      </c>
    </row>
    <row r="26" spans="1:16" ht="15.75">
      <c r="A26" s="82">
        <f>Výsledky!A28</f>
        <v>23</v>
      </c>
      <c r="B26" s="85" t="str">
        <f>Výsledky!B28</f>
        <v>P</v>
      </c>
      <c r="C26" s="62" t="str">
        <f>Výsledky!C28</f>
        <v>Žurovec</v>
      </c>
      <c r="D26" s="63" t="str">
        <f>Výsledky!D28</f>
        <v>Jaroslav</v>
      </c>
      <c r="E26" s="162">
        <v>50</v>
      </c>
      <c r="F26" s="163">
        <v>0</v>
      </c>
      <c r="G26" s="146">
        <v>0</v>
      </c>
      <c r="H26" s="146">
        <v>0</v>
      </c>
      <c r="I26" s="146">
        <v>0</v>
      </c>
      <c r="J26" s="146">
        <v>0</v>
      </c>
      <c r="K26" s="146">
        <v>0</v>
      </c>
      <c r="L26" s="146"/>
      <c r="M26" s="146"/>
      <c r="N26" s="147"/>
      <c r="O26" s="164">
        <v>19.99</v>
      </c>
      <c r="P26" s="28">
        <f t="shared" si="0"/>
        <v>30.01</v>
      </c>
    </row>
  </sheetData>
  <sheetProtection/>
  <mergeCells count="1">
    <mergeCell ref="C1:N1"/>
  </mergeCells>
  <conditionalFormatting sqref="A4:B26">
    <cfRule type="cellIs" priority="1" dxfId="0" operator="equal" stopIfTrue="1">
      <formula>"R"</formula>
    </cfRule>
  </conditionalFormatting>
  <printOptions horizontalCentered="1"/>
  <pageMargins left="0.1968503937007874" right="0.1968503937007874" top="0.17" bottom="0.13" header="0.16" footer="0.15748031496062992"/>
  <pageSetup horizontalDpi="300" verticalDpi="300" orientation="landscape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3">
      <pane ySplit="585" topLeftCell="A1" activePane="bottomLeft" state="split"/>
      <selection pane="topLeft" activeCell="A3" sqref="A1:IV16384"/>
      <selection pane="bottomLeft" activeCell="C28" sqref="C28"/>
    </sheetView>
  </sheetViews>
  <sheetFormatPr defaultColWidth="9.00390625" defaultRowHeight="12.75"/>
  <cols>
    <col min="1" max="1" width="3.00390625" style="1" bestFit="1" customWidth="1"/>
    <col min="2" max="2" width="4.75390625" style="1" customWidth="1"/>
    <col min="3" max="3" width="17.125" style="1" customWidth="1"/>
    <col min="4" max="4" width="14.75390625" style="1" customWidth="1"/>
    <col min="5" max="5" width="6.375" style="1" hidden="1" customWidth="1"/>
    <col min="6" max="6" width="4.125" style="1" customWidth="1"/>
    <col min="7" max="10" width="3.875" style="1" bestFit="1" customWidth="1"/>
    <col min="11" max="11" width="3.875" style="1" hidden="1" customWidth="1"/>
    <col min="12" max="12" width="4.00390625" style="1" hidden="1" customWidth="1"/>
    <col min="13" max="13" width="4.125" style="1" hidden="1" customWidth="1"/>
    <col min="14" max="14" width="4.375" style="1" hidden="1" customWidth="1"/>
    <col min="15" max="15" width="9.00390625" style="1" customWidth="1"/>
    <col min="16" max="16" width="8.75390625" style="1" customWidth="1"/>
    <col min="17" max="17" width="8.375" style="18" customWidth="1"/>
    <col min="18" max="18" width="9.125" style="1" customWidth="1"/>
    <col min="19" max="19" width="11.375" style="1" bestFit="1" customWidth="1"/>
    <col min="20" max="16384" width="9.125" style="1" customWidth="1"/>
  </cols>
  <sheetData>
    <row r="1" spans="3:14" ht="15.75">
      <c r="C1" s="248" t="s">
        <v>47</v>
      </c>
      <c r="D1" s="248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3:16" ht="13.5" thickBot="1">
      <c r="C2" s="29" t="s">
        <v>54</v>
      </c>
      <c r="D2" s="29"/>
      <c r="P2" s="1">
        <f>COUNTIF(P4:P26,"nebyl")</f>
        <v>0</v>
      </c>
    </row>
    <row r="3" spans="3:17" ht="16.5" thickBot="1">
      <c r="C3" s="2"/>
      <c r="D3" s="2"/>
      <c r="E3" s="8" t="s">
        <v>21</v>
      </c>
      <c r="F3" s="21">
        <v>1</v>
      </c>
      <c r="G3" s="22">
        <v>2</v>
      </c>
      <c r="H3" s="22">
        <v>3</v>
      </c>
      <c r="I3" s="22">
        <v>4</v>
      </c>
      <c r="J3" s="22">
        <v>5</v>
      </c>
      <c r="K3" s="53">
        <v>6</v>
      </c>
      <c r="L3" s="52">
        <v>10</v>
      </c>
      <c r="M3" s="22">
        <v>11</v>
      </c>
      <c r="N3" s="23">
        <v>12</v>
      </c>
      <c r="O3" s="8" t="s">
        <v>16</v>
      </c>
      <c r="P3" s="24" t="s">
        <v>13</v>
      </c>
      <c r="Q3" s="25"/>
    </row>
    <row r="4" spans="1:17" ht="15.75">
      <c r="A4" s="166">
        <f>Výsledky!A6</f>
        <v>1</v>
      </c>
      <c r="B4" s="19" t="str">
        <f>Výsledky!B6</f>
        <v>P</v>
      </c>
      <c r="C4" s="60" t="str">
        <f>Výsledky!C6</f>
        <v>Beneš</v>
      </c>
      <c r="D4" s="61" t="str">
        <f>Výsledky!D6</f>
        <v>Tomáš</v>
      </c>
      <c r="E4" s="154"/>
      <c r="F4" s="142">
        <v>8</v>
      </c>
      <c r="G4" s="143">
        <v>8</v>
      </c>
      <c r="H4" s="143">
        <v>8</v>
      </c>
      <c r="I4" s="143">
        <v>0</v>
      </c>
      <c r="J4" s="170">
        <v>0</v>
      </c>
      <c r="K4" s="160"/>
      <c r="L4" s="143"/>
      <c r="M4" s="143"/>
      <c r="N4" s="144"/>
      <c r="O4" s="157">
        <v>18.63</v>
      </c>
      <c r="P4" s="105">
        <f>IF(C4=0,"©",IF(COUNTA(F4:O4)=0,"nebyl",IF((SUM(F3:J5)-O4)&lt;0,"minus",(SUM(F4:J4))-O4)))</f>
        <v>5.370000000000001</v>
      </c>
      <c r="Q4" s="27"/>
    </row>
    <row r="5" spans="1:17" ht="15.75">
      <c r="A5" s="167">
        <f>Výsledky!A7</f>
        <v>2</v>
      </c>
      <c r="B5" s="20" t="str">
        <f>Výsledky!B7</f>
        <v>P</v>
      </c>
      <c r="C5" s="62" t="str">
        <f>Výsledky!C7</f>
        <v>Hrubý</v>
      </c>
      <c r="D5" s="63" t="str">
        <f>Výsledky!D7</f>
        <v>Martin</v>
      </c>
      <c r="E5" s="155"/>
      <c r="F5" s="145">
        <v>11</v>
      </c>
      <c r="G5" s="146">
        <v>10</v>
      </c>
      <c r="H5" s="146">
        <v>10</v>
      </c>
      <c r="I5" s="146">
        <v>10</v>
      </c>
      <c r="J5" s="171">
        <v>9</v>
      </c>
      <c r="K5" s="163"/>
      <c r="L5" s="146"/>
      <c r="M5" s="146"/>
      <c r="N5" s="147"/>
      <c r="O5" s="158">
        <v>8.94</v>
      </c>
      <c r="P5" s="106">
        <f aca="true" t="shared" si="0" ref="P5:P25">IF(C5=0,"©",IF(COUNTA(F5:O5)=0,"nebyl",IF((SUM(F4:J6)-O5)&lt;0,"minus",(SUM(F5:J5))-O5)))</f>
        <v>41.06</v>
      </c>
      <c r="Q5" s="27"/>
    </row>
    <row r="6" spans="1:17" ht="16.5" thickBot="1">
      <c r="A6" s="167">
        <f>Výsledky!A8</f>
        <v>3</v>
      </c>
      <c r="B6" s="20" t="str">
        <f>Výsledky!B8</f>
        <v>P</v>
      </c>
      <c r="C6" s="62" t="str">
        <f>Výsledky!C8</f>
        <v>Kadlec</v>
      </c>
      <c r="D6" s="63" t="str">
        <f>Výsledky!D8</f>
        <v>David</v>
      </c>
      <c r="E6" s="156"/>
      <c r="F6" s="145">
        <v>10</v>
      </c>
      <c r="G6" s="146">
        <v>10</v>
      </c>
      <c r="H6" s="146">
        <v>10</v>
      </c>
      <c r="I6" s="146">
        <v>9</v>
      </c>
      <c r="J6" s="171">
        <v>0</v>
      </c>
      <c r="K6" s="165"/>
      <c r="L6" s="152"/>
      <c r="M6" s="152"/>
      <c r="N6" s="153"/>
      <c r="O6" s="158">
        <v>9.72</v>
      </c>
      <c r="P6" s="106">
        <f t="shared" si="0"/>
        <v>29.28</v>
      </c>
      <c r="Q6" s="27"/>
    </row>
    <row r="7" spans="1:17" ht="15.75">
      <c r="A7" s="167">
        <f>Výsledky!A9</f>
        <v>4</v>
      </c>
      <c r="B7" s="20" t="str">
        <f>Výsledky!B9</f>
        <v>P</v>
      </c>
      <c r="C7" s="62" t="str">
        <f>Výsledky!C9</f>
        <v>Kališ</v>
      </c>
      <c r="D7" s="63" t="str">
        <f>Výsledky!D9</f>
        <v>Petr</v>
      </c>
      <c r="E7" s="168"/>
      <c r="F7" s="145">
        <v>11</v>
      </c>
      <c r="G7" s="146">
        <v>10</v>
      </c>
      <c r="H7" s="146">
        <v>10</v>
      </c>
      <c r="I7" s="146">
        <v>10</v>
      </c>
      <c r="J7" s="171">
        <v>10</v>
      </c>
      <c r="K7" s="172"/>
      <c r="L7" s="149"/>
      <c r="M7" s="149"/>
      <c r="N7" s="150"/>
      <c r="O7" s="158">
        <v>8.62</v>
      </c>
      <c r="P7" s="106">
        <f t="shared" si="0"/>
        <v>42.38</v>
      </c>
      <c r="Q7" s="27"/>
    </row>
    <row r="8" spans="1:16" ht="15.75">
      <c r="A8" s="167">
        <f>Výsledky!A10</f>
        <v>5</v>
      </c>
      <c r="B8" s="20" t="str">
        <f>Výsledky!B10</f>
        <v>R</v>
      </c>
      <c r="C8" s="62" t="str">
        <f>Výsledky!C10</f>
        <v>Kališ</v>
      </c>
      <c r="D8" s="63" t="str">
        <f>Výsledky!D10</f>
        <v>Petr</v>
      </c>
      <c r="E8" s="155"/>
      <c r="F8" s="145">
        <v>10</v>
      </c>
      <c r="G8" s="146">
        <v>10</v>
      </c>
      <c r="H8" s="146">
        <v>10</v>
      </c>
      <c r="I8" s="146">
        <v>9</v>
      </c>
      <c r="J8" s="171">
        <v>0</v>
      </c>
      <c r="K8" s="163"/>
      <c r="L8" s="146"/>
      <c r="M8" s="146"/>
      <c r="N8" s="147"/>
      <c r="O8" s="158">
        <v>11.65</v>
      </c>
      <c r="P8" s="106">
        <f t="shared" si="0"/>
        <v>27.35</v>
      </c>
    </row>
    <row r="9" spans="1:16" ht="16.5" thickBot="1">
      <c r="A9" s="167">
        <f>Výsledky!A11</f>
        <v>6</v>
      </c>
      <c r="B9" s="20" t="str">
        <f>Výsledky!B11</f>
        <v>P</v>
      </c>
      <c r="C9" s="62" t="str">
        <f>Výsledky!C11</f>
        <v>Kejř</v>
      </c>
      <c r="D9" s="63" t="str">
        <f>Výsledky!D11</f>
        <v>Karel</v>
      </c>
      <c r="E9" s="169"/>
      <c r="F9" s="145">
        <v>10</v>
      </c>
      <c r="G9" s="146">
        <v>10</v>
      </c>
      <c r="H9" s="146">
        <v>10</v>
      </c>
      <c r="I9" s="146">
        <v>9</v>
      </c>
      <c r="J9" s="171">
        <v>8</v>
      </c>
      <c r="K9" s="173"/>
      <c r="L9" s="174"/>
      <c r="M9" s="174"/>
      <c r="N9" s="175"/>
      <c r="O9" s="158">
        <v>8.05</v>
      </c>
      <c r="P9" s="106">
        <f t="shared" si="0"/>
        <v>38.95</v>
      </c>
    </row>
    <row r="10" spans="1:16" ht="15.75">
      <c r="A10" s="167">
        <f>Výsledky!A12</f>
        <v>7</v>
      </c>
      <c r="B10" s="20" t="str">
        <f>Výsledky!B12</f>
        <v>P</v>
      </c>
      <c r="C10" s="62" t="str">
        <f>Výsledky!C12</f>
        <v>Klimeš</v>
      </c>
      <c r="D10" s="63" t="str">
        <f>Výsledky!D12</f>
        <v>Pavel</v>
      </c>
      <c r="E10" s="154"/>
      <c r="F10" s="145">
        <v>10</v>
      </c>
      <c r="G10" s="146">
        <v>10</v>
      </c>
      <c r="H10" s="146">
        <v>10</v>
      </c>
      <c r="I10" s="146">
        <v>10</v>
      </c>
      <c r="J10" s="171">
        <v>0</v>
      </c>
      <c r="K10" s="160"/>
      <c r="L10" s="143"/>
      <c r="M10" s="143"/>
      <c r="N10" s="144"/>
      <c r="O10" s="158">
        <v>26.95</v>
      </c>
      <c r="P10" s="106">
        <f t="shared" si="0"/>
        <v>13.05</v>
      </c>
    </row>
    <row r="11" spans="1:16" ht="15.75">
      <c r="A11" s="167">
        <f>Výsledky!A13</f>
        <v>8</v>
      </c>
      <c r="B11" s="20" t="str">
        <f>Výsledky!B13</f>
        <v>P</v>
      </c>
      <c r="C11" s="62" t="str">
        <f>Výsledky!C13</f>
        <v>Marek</v>
      </c>
      <c r="D11" s="63" t="str">
        <f>Výsledky!D13</f>
        <v>Jakub</v>
      </c>
      <c r="E11" s="155"/>
      <c r="F11" s="145">
        <v>10</v>
      </c>
      <c r="G11" s="146">
        <v>10</v>
      </c>
      <c r="H11" s="146">
        <v>10</v>
      </c>
      <c r="I11" s="146">
        <v>9</v>
      </c>
      <c r="J11" s="171">
        <v>9</v>
      </c>
      <c r="K11" s="163"/>
      <c r="L11" s="146"/>
      <c r="M11" s="146"/>
      <c r="N11" s="147"/>
      <c r="O11" s="158">
        <v>15.87</v>
      </c>
      <c r="P11" s="106">
        <f t="shared" si="0"/>
        <v>32.13</v>
      </c>
    </row>
    <row r="12" spans="1:16" ht="16.5" thickBot="1">
      <c r="A12" s="167">
        <f>Výsledky!A14</f>
        <v>9</v>
      </c>
      <c r="B12" s="20" t="str">
        <f>Výsledky!B14</f>
        <v>P</v>
      </c>
      <c r="C12" s="62" t="str">
        <f>Výsledky!C14</f>
        <v>Petrů</v>
      </c>
      <c r="D12" s="63" t="str">
        <f>Výsledky!D14</f>
        <v>Milan</v>
      </c>
      <c r="E12" s="156"/>
      <c r="F12" s="145">
        <v>11</v>
      </c>
      <c r="G12" s="146">
        <v>10</v>
      </c>
      <c r="H12" s="146">
        <v>9</v>
      </c>
      <c r="I12" s="146">
        <v>9</v>
      </c>
      <c r="J12" s="171">
        <v>0</v>
      </c>
      <c r="K12" s="165"/>
      <c r="L12" s="152"/>
      <c r="M12" s="152"/>
      <c r="N12" s="153"/>
      <c r="O12" s="158">
        <v>11.63</v>
      </c>
      <c r="P12" s="106">
        <f t="shared" si="0"/>
        <v>27.369999999999997</v>
      </c>
    </row>
    <row r="13" spans="1:16" ht="15.75">
      <c r="A13" s="167">
        <f>Výsledky!A15</f>
        <v>10</v>
      </c>
      <c r="B13" s="20" t="str">
        <f>Výsledky!B15</f>
        <v>P</v>
      </c>
      <c r="C13" s="62" t="str">
        <f>Výsledky!C15</f>
        <v>Rendl</v>
      </c>
      <c r="D13" s="63" t="str">
        <f>Výsledky!D15</f>
        <v>Josef</v>
      </c>
      <c r="E13" s="168"/>
      <c r="F13" s="145">
        <v>10</v>
      </c>
      <c r="G13" s="146">
        <v>10</v>
      </c>
      <c r="H13" s="146">
        <v>10</v>
      </c>
      <c r="I13" s="146">
        <v>9</v>
      </c>
      <c r="J13" s="171">
        <v>9</v>
      </c>
      <c r="K13" s="172"/>
      <c r="L13" s="149"/>
      <c r="M13" s="149"/>
      <c r="N13" s="150"/>
      <c r="O13" s="158">
        <v>7.83</v>
      </c>
      <c r="P13" s="106">
        <f t="shared" si="0"/>
        <v>40.17</v>
      </c>
    </row>
    <row r="14" spans="1:16" ht="15.75">
      <c r="A14" s="167">
        <f>Výsledky!A16</f>
        <v>11</v>
      </c>
      <c r="B14" s="20" t="str">
        <f>Výsledky!B16</f>
        <v>R</v>
      </c>
      <c r="C14" s="62" t="str">
        <f>Výsledky!C16</f>
        <v>Rendl</v>
      </c>
      <c r="D14" s="63" t="str">
        <f>Výsledky!D16</f>
        <v>Josef</v>
      </c>
      <c r="E14" s="155"/>
      <c r="F14" s="145">
        <v>10</v>
      </c>
      <c r="G14" s="146">
        <v>10</v>
      </c>
      <c r="H14" s="146">
        <v>10</v>
      </c>
      <c r="I14" s="146">
        <v>9</v>
      </c>
      <c r="J14" s="171">
        <v>8</v>
      </c>
      <c r="K14" s="163"/>
      <c r="L14" s="146"/>
      <c r="M14" s="146"/>
      <c r="N14" s="147"/>
      <c r="O14" s="158">
        <v>10.61</v>
      </c>
      <c r="P14" s="106">
        <f t="shared" si="0"/>
        <v>36.39</v>
      </c>
    </row>
    <row r="15" spans="1:16" ht="16.5" thickBot="1">
      <c r="A15" s="167">
        <f>Výsledky!A17</f>
        <v>12</v>
      </c>
      <c r="B15" s="20" t="str">
        <f>Výsledky!B17</f>
        <v>P</v>
      </c>
      <c r="C15" s="62" t="str">
        <f>Výsledky!C17</f>
        <v>Rendl</v>
      </c>
      <c r="D15" s="63" t="str">
        <f>Výsledky!D17</f>
        <v>Pavel</v>
      </c>
      <c r="E15" s="169"/>
      <c r="F15" s="145">
        <v>10</v>
      </c>
      <c r="G15" s="146">
        <v>9</v>
      </c>
      <c r="H15" s="146">
        <v>8</v>
      </c>
      <c r="I15" s="146">
        <v>8</v>
      </c>
      <c r="J15" s="171">
        <v>8</v>
      </c>
      <c r="K15" s="173"/>
      <c r="L15" s="174"/>
      <c r="M15" s="174"/>
      <c r="N15" s="175"/>
      <c r="O15" s="158">
        <v>8.53</v>
      </c>
      <c r="P15" s="106">
        <f t="shared" si="0"/>
        <v>34.47</v>
      </c>
    </row>
    <row r="16" spans="1:16" ht="15.75">
      <c r="A16" s="167">
        <f>Výsledky!A18</f>
        <v>13</v>
      </c>
      <c r="B16" s="20" t="str">
        <f>Výsledky!B18</f>
        <v>R</v>
      </c>
      <c r="C16" s="62" t="str">
        <f>Výsledky!C18</f>
        <v>Rendl</v>
      </c>
      <c r="D16" s="63" t="str">
        <f>Výsledky!D18</f>
        <v>Pavel</v>
      </c>
      <c r="E16" s="154"/>
      <c r="F16" s="145">
        <v>9</v>
      </c>
      <c r="G16" s="146">
        <v>9</v>
      </c>
      <c r="H16" s="146">
        <v>9</v>
      </c>
      <c r="I16" s="146">
        <v>9</v>
      </c>
      <c r="J16" s="171">
        <v>8</v>
      </c>
      <c r="K16" s="160"/>
      <c r="L16" s="143"/>
      <c r="M16" s="143"/>
      <c r="N16" s="144"/>
      <c r="O16" s="158">
        <v>8.41</v>
      </c>
      <c r="P16" s="106">
        <f t="shared" si="0"/>
        <v>35.59</v>
      </c>
    </row>
    <row r="17" spans="1:16" s="18" customFormat="1" ht="15.75">
      <c r="A17" s="167">
        <f>Výsledky!A19</f>
        <v>14</v>
      </c>
      <c r="B17" s="20" t="str">
        <f>Výsledky!B19</f>
        <v>P</v>
      </c>
      <c r="C17" s="62" t="str">
        <f>Výsledky!C19</f>
        <v>Samek</v>
      </c>
      <c r="D17" s="63" t="str">
        <f>Výsledky!D19</f>
        <v>Petr</v>
      </c>
      <c r="E17" s="155"/>
      <c r="F17" s="145">
        <v>10</v>
      </c>
      <c r="G17" s="146">
        <v>9</v>
      </c>
      <c r="H17" s="146">
        <v>9</v>
      </c>
      <c r="I17" s="146">
        <v>9</v>
      </c>
      <c r="J17" s="171">
        <v>0</v>
      </c>
      <c r="K17" s="163"/>
      <c r="L17" s="146"/>
      <c r="M17" s="146"/>
      <c r="N17" s="147"/>
      <c r="O17" s="158">
        <v>7.56</v>
      </c>
      <c r="P17" s="106">
        <f t="shared" si="0"/>
        <v>29.44</v>
      </c>
    </row>
    <row r="18" spans="1:16" s="18" customFormat="1" ht="16.5" thickBot="1">
      <c r="A18" s="167">
        <f>Výsledky!A20</f>
        <v>15</v>
      </c>
      <c r="B18" s="20" t="str">
        <f>Výsledky!B20</f>
        <v>P</v>
      </c>
      <c r="C18" s="62" t="str">
        <f>Výsledky!C20</f>
        <v>Strnad ml.</v>
      </c>
      <c r="D18" s="63" t="str">
        <f>Výsledky!D20</f>
        <v>Michal</v>
      </c>
      <c r="E18" s="156"/>
      <c r="F18" s="145">
        <v>10</v>
      </c>
      <c r="G18" s="146">
        <v>0</v>
      </c>
      <c r="H18" s="146">
        <v>0</v>
      </c>
      <c r="I18" s="146">
        <v>0</v>
      </c>
      <c r="J18" s="171">
        <v>0</v>
      </c>
      <c r="K18" s="165"/>
      <c r="L18" s="152"/>
      <c r="M18" s="152"/>
      <c r="N18" s="153"/>
      <c r="O18" s="158">
        <v>16.55</v>
      </c>
      <c r="P18" s="106" t="str">
        <f>IF(C18=0,"©",IF(COUNTA(F18:O18)=0,"nebyl",IF((SUM(F18:J18)-O18)&lt;0,"0",(SUM(F18:J18))-O18)))</f>
        <v>0</v>
      </c>
    </row>
    <row r="19" spans="1:16" s="18" customFormat="1" ht="15.75">
      <c r="A19" s="167">
        <f>Výsledky!A21</f>
        <v>16</v>
      </c>
      <c r="B19" s="20" t="str">
        <f>Výsledky!B21</f>
        <v>P</v>
      </c>
      <c r="C19" s="62" t="str">
        <f>Výsledky!C21</f>
        <v>Strnad st.</v>
      </c>
      <c r="D19" s="63" t="str">
        <f>Výsledky!D21</f>
        <v>Michal</v>
      </c>
      <c r="E19" s="168"/>
      <c r="F19" s="145">
        <v>10</v>
      </c>
      <c r="G19" s="146">
        <v>10</v>
      </c>
      <c r="H19" s="146">
        <v>9</v>
      </c>
      <c r="I19" s="146">
        <v>9</v>
      </c>
      <c r="J19" s="171">
        <v>0</v>
      </c>
      <c r="K19" s="172"/>
      <c r="L19" s="149"/>
      <c r="M19" s="149"/>
      <c r="N19" s="150"/>
      <c r="O19" s="158">
        <v>11.74</v>
      </c>
      <c r="P19" s="106">
        <f t="shared" si="0"/>
        <v>26.259999999999998</v>
      </c>
    </row>
    <row r="20" spans="1:16" s="18" customFormat="1" ht="15.75">
      <c r="A20" s="167">
        <f>Výsledky!A22</f>
        <v>17</v>
      </c>
      <c r="B20" s="20" t="str">
        <f>Výsledky!B22</f>
        <v>P</v>
      </c>
      <c r="C20" s="62" t="str">
        <f>Výsledky!C22</f>
        <v>Šíma</v>
      </c>
      <c r="D20" s="63" t="str">
        <f>Výsledky!D22</f>
        <v>Richard</v>
      </c>
      <c r="E20" s="155"/>
      <c r="F20" s="145">
        <v>10</v>
      </c>
      <c r="G20" s="146">
        <v>10</v>
      </c>
      <c r="H20" s="146">
        <v>9</v>
      </c>
      <c r="I20" s="146">
        <v>8</v>
      </c>
      <c r="J20" s="171">
        <v>0</v>
      </c>
      <c r="K20" s="163"/>
      <c r="L20" s="146"/>
      <c r="M20" s="146"/>
      <c r="N20" s="147"/>
      <c r="O20" s="158">
        <v>8.4</v>
      </c>
      <c r="P20" s="106">
        <f t="shared" si="0"/>
        <v>28.6</v>
      </c>
    </row>
    <row r="21" spans="1:16" s="18" customFormat="1" ht="16.5" thickBot="1">
      <c r="A21" s="167">
        <f>Výsledky!A23</f>
        <v>18</v>
      </c>
      <c r="B21" s="20" t="str">
        <f>Výsledky!B23</f>
        <v>P</v>
      </c>
      <c r="C21" s="62" t="str">
        <f>Výsledky!C23</f>
        <v>Vítovec</v>
      </c>
      <c r="D21" s="63" t="str">
        <f>Výsledky!D23</f>
        <v>Miloslav</v>
      </c>
      <c r="E21" s="169"/>
      <c r="F21" s="145">
        <v>11</v>
      </c>
      <c r="G21" s="146">
        <v>10</v>
      </c>
      <c r="H21" s="146">
        <v>10</v>
      </c>
      <c r="I21" s="146">
        <v>9</v>
      </c>
      <c r="J21" s="171">
        <v>8</v>
      </c>
      <c r="K21" s="173"/>
      <c r="L21" s="174"/>
      <c r="M21" s="174"/>
      <c r="N21" s="175"/>
      <c r="O21" s="158">
        <v>8.23</v>
      </c>
      <c r="P21" s="106">
        <f t="shared" si="0"/>
        <v>39.769999999999996</v>
      </c>
    </row>
    <row r="22" spans="1:16" s="18" customFormat="1" ht="15.75">
      <c r="A22" s="167">
        <f>Výsledky!A24</f>
        <v>19</v>
      </c>
      <c r="B22" s="20" t="str">
        <f>Výsledky!B24</f>
        <v>R</v>
      </c>
      <c r="C22" s="62" t="str">
        <f>Výsledky!C24</f>
        <v>Vítovec A</v>
      </c>
      <c r="D22" s="63" t="str">
        <f>Výsledky!D24</f>
        <v>Miloslav</v>
      </c>
      <c r="E22" s="154"/>
      <c r="F22" s="145">
        <v>10</v>
      </c>
      <c r="G22" s="146">
        <v>9</v>
      </c>
      <c r="H22" s="146">
        <v>9</v>
      </c>
      <c r="I22" s="146">
        <v>9</v>
      </c>
      <c r="J22" s="171">
        <v>8</v>
      </c>
      <c r="K22" s="160"/>
      <c r="L22" s="143"/>
      <c r="M22" s="143"/>
      <c r="N22" s="144"/>
      <c r="O22" s="158">
        <v>8.55</v>
      </c>
      <c r="P22" s="106">
        <f t="shared" si="0"/>
        <v>36.45</v>
      </c>
    </row>
    <row r="23" spans="1:16" s="18" customFormat="1" ht="15.75">
      <c r="A23" s="167">
        <f>Výsledky!A25</f>
        <v>20</v>
      </c>
      <c r="B23" s="20" t="str">
        <f>Výsledky!B25</f>
        <v>R</v>
      </c>
      <c r="C23" s="62" t="str">
        <f>Výsledky!C25</f>
        <v>Vítovec S</v>
      </c>
      <c r="D23" s="63" t="str">
        <f>Výsledky!D25</f>
        <v>Miloslav</v>
      </c>
      <c r="E23" s="155"/>
      <c r="F23" s="145">
        <v>11</v>
      </c>
      <c r="G23" s="146">
        <v>10</v>
      </c>
      <c r="H23" s="146">
        <v>10</v>
      </c>
      <c r="I23" s="146">
        <v>9</v>
      </c>
      <c r="J23" s="171">
        <v>8</v>
      </c>
      <c r="K23" s="163"/>
      <c r="L23" s="146"/>
      <c r="M23" s="146"/>
      <c r="N23" s="147"/>
      <c r="O23" s="158">
        <v>9.92</v>
      </c>
      <c r="P23" s="106">
        <f t="shared" si="0"/>
        <v>38.08</v>
      </c>
    </row>
    <row r="24" spans="1:16" s="18" customFormat="1" ht="16.5" thickBot="1">
      <c r="A24" s="167">
        <f>Výsledky!A26</f>
        <v>21</v>
      </c>
      <c r="B24" s="20" t="str">
        <f>Výsledky!B26</f>
        <v>P</v>
      </c>
      <c r="C24" s="62" t="str">
        <f>Výsledky!C26</f>
        <v>Žemlička C</v>
      </c>
      <c r="D24" s="63" t="str">
        <f>Výsledky!D26</f>
        <v>Ladislav</v>
      </c>
      <c r="E24" s="156"/>
      <c r="F24" s="145">
        <v>9</v>
      </c>
      <c r="G24" s="146">
        <v>9</v>
      </c>
      <c r="H24" s="146">
        <v>8</v>
      </c>
      <c r="I24" s="146">
        <v>8</v>
      </c>
      <c r="J24" s="171">
        <v>0</v>
      </c>
      <c r="K24" s="165"/>
      <c r="L24" s="152"/>
      <c r="M24" s="152"/>
      <c r="N24" s="153"/>
      <c r="O24" s="158">
        <v>11.37</v>
      </c>
      <c r="P24" s="106">
        <f t="shared" si="0"/>
        <v>22.630000000000003</v>
      </c>
    </row>
    <row r="25" spans="1:16" s="18" customFormat="1" ht="15.75">
      <c r="A25" s="167">
        <f>Výsledky!A27</f>
        <v>22</v>
      </c>
      <c r="B25" s="20" t="str">
        <f>Výsledky!B27</f>
        <v>P</v>
      </c>
      <c r="C25" s="62" t="str">
        <f>Výsledky!C27</f>
        <v>Žemlička S</v>
      </c>
      <c r="D25" s="63" t="str">
        <f>Výsledky!D27</f>
        <v>Ladislav</v>
      </c>
      <c r="E25" s="168"/>
      <c r="F25" s="145">
        <v>9</v>
      </c>
      <c r="G25" s="146">
        <v>9</v>
      </c>
      <c r="H25" s="146">
        <v>8</v>
      </c>
      <c r="I25" s="146">
        <v>0</v>
      </c>
      <c r="J25" s="171">
        <v>0</v>
      </c>
      <c r="K25" s="172"/>
      <c r="L25" s="149"/>
      <c r="M25" s="149"/>
      <c r="N25" s="150"/>
      <c r="O25" s="158">
        <v>11.11</v>
      </c>
      <c r="P25" s="106">
        <f t="shared" si="0"/>
        <v>14.89</v>
      </c>
    </row>
    <row r="26" spans="1:16" s="18" customFormat="1" ht="15.75">
      <c r="A26" s="167">
        <f>Výsledky!A28</f>
        <v>23</v>
      </c>
      <c r="B26" s="20" t="str">
        <f>Výsledky!B28</f>
        <v>P</v>
      </c>
      <c r="C26" s="62" t="str">
        <f>Výsledky!C28</f>
        <v>Žurovec</v>
      </c>
      <c r="D26" s="63" t="str">
        <f>Výsledky!D28</f>
        <v>Jaroslav</v>
      </c>
      <c r="E26" s="155"/>
      <c r="F26" s="145">
        <v>8</v>
      </c>
      <c r="G26" s="146">
        <v>8</v>
      </c>
      <c r="H26" s="146">
        <v>8</v>
      </c>
      <c r="I26" s="146">
        <v>0</v>
      </c>
      <c r="J26" s="171">
        <v>0</v>
      </c>
      <c r="K26" s="163"/>
      <c r="L26" s="146"/>
      <c r="M26" s="146"/>
      <c r="N26" s="147"/>
      <c r="O26" s="158">
        <v>11.44</v>
      </c>
      <c r="P26" s="106">
        <f>IF(C26=0,"©",IF(COUNTA(F26:O26)=0,"nebyl",IF((SUM(F25:J26)-O26)&lt;0,"minus",(SUM(F26:J26))-O26)))</f>
        <v>12.56</v>
      </c>
    </row>
  </sheetData>
  <sheetProtection/>
  <mergeCells count="1">
    <mergeCell ref="C1:N1"/>
  </mergeCells>
  <conditionalFormatting sqref="A4:B26">
    <cfRule type="cellIs" priority="1" dxfId="0" operator="equal" stopIfTrue="1">
      <formula>"R"</formula>
    </cfRule>
  </conditionalFormatting>
  <printOptions horizontalCentered="1"/>
  <pageMargins left="0.1968503937007874" right="0.1968503937007874" top="0.17" bottom="0.13" header="0.16" footer="0.15748031496062992"/>
  <pageSetup horizontalDpi="300" verticalDpi="300" orientation="landscape" paperSize="9" scale="12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3">
      <pane ySplit="570" topLeftCell="A1" activePane="bottomLeft" state="split"/>
      <selection pane="topLeft" activeCell="A3" sqref="A1:IV16384"/>
      <selection pane="bottomLeft" activeCell="C28" sqref="C28"/>
    </sheetView>
  </sheetViews>
  <sheetFormatPr defaultColWidth="9.00390625" defaultRowHeight="12.75"/>
  <cols>
    <col min="1" max="1" width="4.25390625" style="18" bestFit="1" customWidth="1"/>
    <col min="2" max="2" width="3.75390625" style="18" customWidth="1"/>
    <col min="3" max="3" width="21.125" style="1" customWidth="1"/>
    <col min="4" max="4" width="14.875" style="1" customWidth="1"/>
    <col min="5" max="5" width="9.00390625" style="1" customWidth="1"/>
    <col min="6" max="6" width="11.00390625" style="1" customWidth="1"/>
    <col min="7" max="7" width="8.375" style="18" customWidth="1"/>
    <col min="8" max="8" width="9.00390625" style="1" customWidth="1"/>
    <col min="9" max="9" width="11.00390625" style="1" customWidth="1"/>
    <col min="10" max="11" width="9.125" style="1" customWidth="1"/>
    <col min="12" max="16384" width="9.125" style="1" customWidth="1"/>
  </cols>
  <sheetData>
    <row r="1" spans="2:4" ht="15.75">
      <c r="B1" s="107"/>
      <c r="C1" s="2" t="s">
        <v>18</v>
      </c>
      <c r="D1" s="2"/>
    </row>
    <row r="2" spans="2:11" ht="13.5" thickBot="1">
      <c r="B2" s="107"/>
      <c r="C2" s="29" t="s">
        <v>74</v>
      </c>
      <c r="D2" s="29"/>
      <c r="F2" s="1">
        <f>COUNTIF(F4:F26,"nebyl")</f>
        <v>0</v>
      </c>
      <c r="I2" s="88">
        <f>COUNTIF(I4:I26,"nebyl")</f>
        <v>0</v>
      </c>
      <c r="K2" s="1">
        <f>COUNTIF(K4:K26,"nebyl")</f>
        <v>0</v>
      </c>
    </row>
    <row r="3" spans="2:11" ht="16.5" thickBot="1">
      <c r="B3" s="107"/>
      <c r="C3" s="2"/>
      <c r="D3" s="2"/>
      <c r="E3" s="104" t="s">
        <v>16</v>
      </c>
      <c r="F3" s="24" t="s">
        <v>17</v>
      </c>
      <c r="G3" s="25"/>
      <c r="H3" s="8" t="s">
        <v>16</v>
      </c>
      <c r="I3" s="8" t="s">
        <v>17</v>
      </c>
      <c r="K3" s="8" t="s">
        <v>46</v>
      </c>
    </row>
    <row r="4" spans="1:11" ht="15.75">
      <c r="A4" s="96" t="str">
        <f>Výsledky!B6</f>
        <v>P</v>
      </c>
      <c r="B4" s="110">
        <f>Výsledky!A6</f>
        <v>1</v>
      </c>
      <c r="C4" s="15" t="str">
        <f>Výsledky!C6</f>
        <v>Beneš</v>
      </c>
      <c r="D4" s="108" t="str">
        <f>Výsledky!D6</f>
        <v>Tomáš</v>
      </c>
      <c r="E4" s="157">
        <v>20.69</v>
      </c>
      <c r="F4" s="105">
        <f>IF(E4=0,0,60-E4)</f>
        <v>39.31</v>
      </c>
      <c r="G4" s="27"/>
      <c r="H4" s="157">
        <v>19.48</v>
      </c>
      <c r="I4" s="26">
        <f>IF(H4=0,0,60-H4)</f>
        <v>40.519999999999996</v>
      </c>
      <c r="K4" s="26">
        <f aca="true" t="shared" si="0" ref="K4:K25">IF(C4=0,"©",IF((SUM(E4,F4))=0,"nebyl",IF(SUM(F4:I4)&lt;0,"0",(IF(((SUM(F4,I4))/2)&lt;0,"nula",IF((COUNT($H$4:$H$26)=0),F4,(SUM(F4,I4))/2))))))</f>
        <v>39.915</v>
      </c>
    </row>
    <row r="5" spans="1:11" ht="15.75">
      <c r="A5" s="97" t="str">
        <f>Výsledky!B7</f>
        <v>P</v>
      </c>
      <c r="B5" s="111">
        <f>Výsledky!A7</f>
        <v>2</v>
      </c>
      <c r="C5" s="16" t="str">
        <f>Výsledky!C7</f>
        <v>Hrubý</v>
      </c>
      <c r="D5" s="109" t="str">
        <f>Výsledky!D7</f>
        <v>Martin</v>
      </c>
      <c r="E5" s="158">
        <v>7.77</v>
      </c>
      <c r="F5" s="106">
        <f>IF(E5=0,0,60-E5)</f>
        <v>52.230000000000004</v>
      </c>
      <c r="G5" s="27"/>
      <c r="H5" s="158">
        <v>7.11</v>
      </c>
      <c r="I5" s="28">
        <f>IF(H5=0,0,60-H5)</f>
        <v>52.89</v>
      </c>
      <c r="K5" s="28">
        <f t="shared" si="0"/>
        <v>52.56</v>
      </c>
    </row>
    <row r="6" spans="1:11" ht="15.75">
      <c r="A6" s="97" t="str">
        <f>Výsledky!B8</f>
        <v>P</v>
      </c>
      <c r="B6" s="111">
        <f>Výsledky!A8</f>
        <v>3</v>
      </c>
      <c r="C6" s="16" t="str">
        <f>Výsledky!C8</f>
        <v>Kadlec</v>
      </c>
      <c r="D6" s="109" t="str">
        <f>Výsledky!D8</f>
        <v>David</v>
      </c>
      <c r="E6" s="158">
        <v>13.32</v>
      </c>
      <c r="F6" s="106">
        <f>IF(E6=0,0,60-E6)</f>
        <v>46.68</v>
      </c>
      <c r="G6" s="27"/>
      <c r="H6" s="158">
        <v>19.13</v>
      </c>
      <c r="I6" s="28">
        <f aca="true" t="shared" si="1" ref="I6:I26">IF(H6=0,0,60-H6)</f>
        <v>40.870000000000005</v>
      </c>
      <c r="K6" s="28">
        <f t="shared" si="0"/>
        <v>43.775000000000006</v>
      </c>
    </row>
    <row r="7" spans="1:11" ht="15.75">
      <c r="A7" s="97" t="str">
        <f>Výsledky!B9</f>
        <v>P</v>
      </c>
      <c r="B7" s="111">
        <f>Výsledky!A9</f>
        <v>4</v>
      </c>
      <c r="C7" s="16" t="str">
        <f>Výsledky!C9</f>
        <v>Kališ</v>
      </c>
      <c r="D7" s="109" t="str">
        <f>Výsledky!D9</f>
        <v>Petr</v>
      </c>
      <c r="E7" s="158">
        <v>9.22</v>
      </c>
      <c r="F7" s="106">
        <f aca="true" t="shared" si="2" ref="F7:F25">IF(E7=0,0,60-E7)</f>
        <v>50.78</v>
      </c>
      <c r="G7" s="27"/>
      <c r="H7" s="158">
        <v>7.83</v>
      </c>
      <c r="I7" s="28">
        <f t="shared" si="1"/>
        <v>52.17</v>
      </c>
      <c r="K7" s="28">
        <f t="shared" si="0"/>
        <v>51.475</v>
      </c>
    </row>
    <row r="8" spans="1:11" ht="15.75">
      <c r="A8" s="97" t="str">
        <f>Výsledky!B10</f>
        <v>R</v>
      </c>
      <c r="B8" s="111">
        <f>Výsledky!A10</f>
        <v>5</v>
      </c>
      <c r="C8" s="16" t="str">
        <f>Výsledky!C10</f>
        <v>Kališ</v>
      </c>
      <c r="D8" s="109" t="str">
        <f>Výsledky!D10</f>
        <v>Petr</v>
      </c>
      <c r="E8" s="158">
        <v>10.63</v>
      </c>
      <c r="F8" s="106">
        <f t="shared" si="2"/>
        <v>49.37</v>
      </c>
      <c r="G8" s="27"/>
      <c r="H8" s="158">
        <v>6.33</v>
      </c>
      <c r="I8" s="28">
        <f t="shared" si="1"/>
        <v>53.67</v>
      </c>
      <c r="K8" s="28">
        <f t="shared" si="0"/>
        <v>51.519999999999996</v>
      </c>
    </row>
    <row r="9" spans="1:11" ht="15.75">
      <c r="A9" s="97" t="str">
        <f>Výsledky!B11</f>
        <v>P</v>
      </c>
      <c r="B9" s="111">
        <f>Výsledky!A11</f>
        <v>6</v>
      </c>
      <c r="C9" s="16" t="str">
        <f>Výsledky!C11</f>
        <v>Kejř</v>
      </c>
      <c r="D9" s="109" t="str">
        <f>Výsledky!D11</f>
        <v>Karel</v>
      </c>
      <c r="E9" s="158">
        <v>7.79</v>
      </c>
      <c r="F9" s="106">
        <f t="shared" si="2"/>
        <v>52.21</v>
      </c>
      <c r="G9" s="27"/>
      <c r="H9" s="158">
        <v>7.6</v>
      </c>
      <c r="I9" s="28">
        <f t="shared" si="1"/>
        <v>52.4</v>
      </c>
      <c r="K9" s="28">
        <f t="shared" si="0"/>
        <v>52.305</v>
      </c>
    </row>
    <row r="10" spans="1:11" ht="15.75">
      <c r="A10" s="97" t="str">
        <f>Výsledky!B12</f>
        <v>P</v>
      </c>
      <c r="B10" s="111">
        <f>Výsledky!A12</f>
        <v>7</v>
      </c>
      <c r="C10" s="16" t="str">
        <f>Výsledky!C12</f>
        <v>Klimeš</v>
      </c>
      <c r="D10" s="109" t="str">
        <f>Výsledky!D12</f>
        <v>Pavel</v>
      </c>
      <c r="E10" s="158">
        <v>9.49</v>
      </c>
      <c r="F10" s="106">
        <f t="shared" si="2"/>
        <v>50.51</v>
      </c>
      <c r="G10" s="27"/>
      <c r="H10" s="158">
        <v>9.9</v>
      </c>
      <c r="I10" s="28">
        <f t="shared" si="1"/>
        <v>50.1</v>
      </c>
      <c r="K10" s="28">
        <f t="shared" si="0"/>
        <v>50.305</v>
      </c>
    </row>
    <row r="11" spans="1:11" ht="15.75">
      <c r="A11" s="97" t="str">
        <f>Výsledky!B13</f>
        <v>P</v>
      </c>
      <c r="B11" s="111">
        <f>Výsledky!A13</f>
        <v>8</v>
      </c>
      <c r="C11" s="16" t="str">
        <f>Výsledky!C13</f>
        <v>Marek</v>
      </c>
      <c r="D11" s="109" t="str">
        <f>Výsledky!D13</f>
        <v>Jakub</v>
      </c>
      <c r="E11" s="158">
        <v>12.36</v>
      </c>
      <c r="F11" s="106">
        <f t="shared" si="2"/>
        <v>47.64</v>
      </c>
      <c r="G11" s="27"/>
      <c r="H11" s="158">
        <v>24.72</v>
      </c>
      <c r="I11" s="28">
        <f t="shared" si="1"/>
        <v>35.28</v>
      </c>
      <c r="K11" s="28">
        <f t="shared" si="0"/>
        <v>41.46</v>
      </c>
    </row>
    <row r="12" spans="1:11" ht="15.75">
      <c r="A12" s="97" t="str">
        <f>Výsledky!B14</f>
        <v>P</v>
      </c>
      <c r="B12" s="111">
        <f>Výsledky!A14</f>
        <v>9</v>
      </c>
      <c r="C12" s="16" t="str">
        <f>Výsledky!C14</f>
        <v>Petrů</v>
      </c>
      <c r="D12" s="109" t="str">
        <f>Výsledky!D14</f>
        <v>Milan</v>
      </c>
      <c r="E12" s="158">
        <v>14.16</v>
      </c>
      <c r="F12" s="106">
        <f t="shared" si="2"/>
        <v>45.84</v>
      </c>
      <c r="G12" s="27"/>
      <c r="H12" s="158">
        <v>32.76</v>
      </c>
      <c r="I12" s="28">
        <f t="shared" si="1"/>
        <v>27.240000000000002</v>
      </c>
      <c r="K12" s="28">
        <f t="shared" si="0"/>
        <v>36.540000000000006</v>
      </c>
    </row>
    <row r="13" spans="1:11" ht="15.75">
      <c r="A13" s="97" t="str">
        <f>Výsledky!B15</f>
        <v>P</v>
      </c>
      <c r="B13" s="111">
        <f>Výsledky!A15</f>
        <v>10</v>
      </c>
      <c r="C13" s="16" t="str">
        <f>Výsledky!C15</f>
        <v>Rendl</v>
      </c>
      <c r="D13" s="109" t="str">
        <f>Výsledky!D15</f>
        <v>Josef</v>
      </c>
      <c r="E13" s="158">
        <v>7.05</v>
      </c>
      <c r="F13" s="106">
        <f t="shared" si="2"/>
        <v>52.95</v>
      </c>
      <c r="G13" s="27"/>
      <c r="H13" s="158">
        <v>9.18</v>
      </c>
      <c r="I13" s="28">
        <f t="shared" si="1"/>
        <v>50.82</v>
      </c>
      <c r="K13" s="28">
        <f t="shared" si="0"/>
        <v>51.885000000000005</v>
      </c>
    </row>
    <row r="14" spans="1:11" ht="15.75">
      <c r="A14" s="97" t="str">
        <f>Výsledky!B16</f>
        <v>R</v>
      </c>
      <c r="B14" s="111">
        <f>Výsledky!A16</f>
        <v>11</v>
      </c>
      <c r="C14" s="16" t="str">
        <f>Výsledky!C16</f>
        <v>Rendl</v>
      </c>
      <c r="D14" s="109" t="str">
        <f>Výsledky!D16</f>
        <v>Josef</v>
      </c>
      <c r="E14" s="158">
        <v>8.66</v>
      </c>
      <c r="F14" s="106">
        <f t="shared" si="2"/>
        <v>51.34</v>
      </c>
      <c r="G14" s="27"/>
      <c r="H14" s="158">
        <v>8.31</v>
      </c>
      <c r="I14" s="28">
        <f t="shared" si="1"/>
        <v>51.69</v>
      </c>
      <c r="K14" s="28">
        <f t="shared" si="0"/>
        <v>51.515</v>
      </c>
    </row>
    <row r="15" spans="1:11" ht="15.75">
      <c r="A15" s="97" t="str">
        <f>Výsledky!B17</f>
        <v>P</v>
      </c>
      <c r="B15" s="111">
        <f>Výsledky!A17</f>
        <v>12</v>
      </c>
      <c r="C15" s="16" t="str">
        <f>Výsledky!C17</f>
        <v>Rendl</v>
      </c>
      <c r="D15" s="109" t="str">
        <f>Výsledky!D17</f>
        <v>Pavel</v>
      </c>
      <c r="E15" s="158">
        <v>12.03</v>
      </c>
      <c r="F15" s="106">
        <f t="shared" si="2"/>
        <v>47.97</v>
      </c>
      <c r="G15" s="27"/>
      <c r="H15" s="158">
        <v>10.39</v>
      </c>
      <c r="I15" s="28">
        <f t="shared" si="1"/>
        <v>49.61</v>
      </c>
      <c r="K15" s="28">
        <f t="shared" si="0"/>
        <v>48.79</v>
      </c>
    </row>
    <row r="16" spans="1:11" ht="15.75">
      <c r="A16" s="97" t="str">
        <f>Výsledky!B18</f>
        <v>R</v>
      </c>
      <c r="B16" s="111">
        <f>Výsledky!A18</f>
        <v>13</v>
      </c>
      <c r="C16" s="16" t="str">
        <f>Výsledky!C18</f>
        <v>Rendl</v>
      </c>
      <c r="D16" s="109" t="str">
        <f>Výsledky!D18</f>
        <v>Pavel</v>
      </c>
      <c r="E16" s="158">
        <v>22.06</v>
      </c>
      <c r="F16" s="106">
        <f t="shared" si="2"/>
        <v>37.94</v>
      </c>
      <c r="G16" s="27"/>
      <c r="H16" s="158">
        <v>14.28</v>
      </c>
      <c r="I16" s="28">
        <f t="shared" si="1"/>
        <v>45.72</v>
      </c>
      <c r="K16" s="28">
        <f t="shared" si="0"/>
        <v>41.83</v>
      </c>
    </row>
    <row r="17" spans="1:11" ht="15.75">
      <c r="A17" s="97" t="str">
        <f>Výsledky!B19</f>
        <v>P</v>
      </c>
      <c r="B17" s="111">
        <f>Výsledky!A19</f>
        <v>14</v>
      </c>
      <c r="C17" s="16" t="str">
        <f>Výsledky!C19</f>
        <v>Samek</v>
      </c>
      <c r="D17" s="109" t="str">
        <f>Výsledky!D19</f>
        <v>Petr</v>
      </c>
      <c r="E17" s="158">
        <v>10.09</v>
      </c>
      <c r="F17" s="106">
        <f t="shared" si="2"/>
        <v>49.91</v>
      </c>
      <c r="G17" s="27"/>
      <c r="H17" s="158">
        <v>31.35</v>
      </c>
      <c r="I17" s="28">
        <f t="shared" si="1"/>
        <v>28.65</v>
      </c>
      <c r="K17" s="28">
        <f t="shared" si="0"/>
        <v>39.28</v>
      </c>
    </row>
    <row r="18" spans="1:11" ht="15.75">
      <c r="A18" s="97" t="str">
        <f>Výsledky!B20</f>
        <v>P</v>
      </c>
      <c r="B18" s="111">
        <f>Výsledky!A20</f>
        <v>15</v>
      </c>
      <c r="C18" s="16" t="str">
        <f>Výsledky!C20</f>
        <v>Strnad ml.</v>
      </c>
      <c r="D18" s="109" t="str">
        <f>Výsledky!D20</f>
        <v>Michal</v>
      </c>
      <c r="E18" s="158">
        <v>52.73</v>
      </c>
      <c r="F18" s="106">
        <f t="shared" si="2"/>
        <v>7.270000000000003</v>
      </c>
      <c r="G18" s="27"/>
      <c r="H18" s="158">
        <v>31.56</v>
      </c>
      <c r="I18" s="28">
        <f t="shared" si="1"/>
        <v>28.44</v>
      </c>
      <c r="K18" s="28">
        <f t="shared" si="0"/>
        <v>17.855000000000004</v>
      </c>
    </row>
    <row r="19" spans="1:11" ht="15.75">
      <c r="A19" s="97" t="str">
        <f>Výsledky!B21</f>
        <v>P</v>
      </c>
      <c r="B19" s="111">
        <f>Výsledky!A21</f>
        <v>16</v>
      </c>
      <c r="C19" s="16" t="str">
        <f>Výsledky!C21</f>
        <v>Strnad st.</v>
      </c>
      <c r="D19" s="109" t="str">
        <f>Výsledky!D21</f>
        <v>Michal</v>
      </c>
      <c r="E19" s="158">
        <v>35.89</v>
      </c>
      <c r="F19" s="106">
        <f t="shared" si="2"/>
        <v>24.11</v>
      </c>
      <c r="G19" s="27"/>
      <c r="H19" s="158">
        <v>33.9</v>
      </c>
      <c r="I19" s="28">
        <f t="shared" si="1"/>
        <v>26.1</v>
      </c>
      <c r="K19" s="28">
        <f t="shared" si="0"/>
        <v>25.105</v>
      </c>
    </row>
    <row r="20" spans="1:11" ht="15.75">
      <c r="A20" s="97" t="str">
        <f>Výsledky!B22</f>
        <v>P</v>
      </c>
      <c r="B20" s="111">
        <f>Výsledky!A22</f>
        <v>17</v>
      </c>
      <c r="C20" s="16" t="str">
        <f>Výsledky!C22</f>
        <v>Šíma</v>
      </c>
      <c r="D20" s="109" t="str">
        <f>Výsledky!D22</f>
        <v>Richard</v>
      </c>
      <c r="E20" s="158">
        <v>12.96</v>
      </c>
      <c r="F20" s="106">
        <f t="shared" si="2"/>
        <v>47.04</v>
      </c>
      <c r="G20" s="27"/>
      <c r="H20" s="158">
        <v>8.69</v>
      </c>
      <c r="I20" s="28">
        <f t="shared" si="1"/>
        <v>51.31</v>
      </c>
      <c r="K20" s="28">
        <f t="shared" si="0"/>
        <v>49.175</v>
      </c>
    </row>
    <row r="21" spans="1:11" ht="15.75">
      <c r="A21" s="97" t="str">
        <f>Výsledky!B23</f>
        <v>P</v>
      </c>
      <c r="B21" s="111">
        <f>Výsledky!A23</f>
        <v>18</v>
      </c>
      <c r="C21" s="16" t="str">
        <f>Výsledky!C23</f>
        <v>Vítovec</v>
      </c>
      <c r="D21" s="109" t="str">
        <f>Výsledky!D23</f>
        <v>Miloslav</v>
      </c>
      <c r="E21" s="158">
        <v>6.17</v>
      </c>
      <c r="F21" s="106">
        <f t="shared" si="2"/>
        <v>53.83</v>
      </c>
      <c r="G21" s="27"/>
      <c r="H21" s="158">
        <v>7.76</v>
      </c>
      <c r="I21" s="28">
        <f t="shared" si="1"/>
        <v>52.24</v>
      </c>
      <c r="K21" s="28">
        <f t="shared" si="0"/>
        <v>53.035</v>
      </c>
    </row>
    <row r="22" spans="1:11" ht="15.75">
      <c r="A22" s="97" t="str">
        <f>Výsledky!B24</f>
        <v>R</v>
      </c>
      <c r="B22" s="111">
        <f>Výsledky!A24</f>
        <v>19</v>
      </c>
      <c r="C22" s="16" t="str">
        <f>Výsledky!C24</f>
        <v>Vítovec A</v>
      </c>
      <c r="D22" s="109" t="str">
        <f>Výsledky!D24</f>
        <v>Miloslav</v>
      </c>
      <c r="E22" s="158">
        <v>38.48</v>
      </c>
      <c r="F22" s="106">
        <f t="shared" si="2"/>
        <v>21.520000000000003</v>
      </c>
      <c r="G22" s="27"/>
      <c r="H22" s="158">
        <v>13.01</v>
      </c>
      <c r="I22" s="28">
        <f t="shared" si="1"/>
        <v>46.99</v>
      </c>
      <c r="K22" s="28">
        <f t="shared" si="0"/>
        <v>34.255</v>
      </c>
    </row>
    <row r="23" spans="1:11" ht="15.75">
      <c r="A23" s="97" t="str">
        <f>Výsledky!B25</f>
        <v>R</v>
      </c>
      <c r="B23" s="111">
        <f>Výsledky!A25</f>
        <v>20</v>
      </c>
      <c r="C23" s="16" t="str">
        <f>Výsledky!C25</f>
        <v>Vítovec S</v>
      </c>
      <c r="D23" s="109" t="str">
        <f>Výsledky!D25</f>
        <v>Miloslav</v>
      </c>
      <c r="E23" s="158">
        <v>7.35</v>
      </c>
      <c r="F23" s="106">
        <f t="shared" si="2"/>
        <v>52.65</v>
      </c>
      <c r="G23" s="27"/>
      <c r="H23" s="158">
        <v>50.83</v>
      </c>
      <c r="I23" s="28">
        <f t="shared" si="1"/>
        <v>9.170000000000002</v>
      </c>
      <c r="K23" s="28">
        <f t="shared" si="0"/>
        <v>30.91</v>
      </c>
    </row>
    <row r="24" spans="1:11" ht="15.75">
      <c r="A24" s="97" t="str">
        <f>Výsledky!B26</f>
        <v>P</v>
      </c>
      <c r="B24" s="111">
        <f>Výsledky!A26</f>
        <v>21</v>
      </c>
      <c r="C24" s="16" t="str">
        <f>Výsledky!C26</f>
        <v>Žemlička C</v>
      </c>
      <c r="D24" s="109" t="str">
        <f>Výsledky!D26</f>
        <v>Ladislav</v>
      </c>
      <c r="E24" s="158">
        <v>32.21</v>
      </c>
      <c r="F24" s="106">
        <f t="shared" si="2"/>
        <v>27.79</v>
      </c>
      <c r="G24" s="27"/>
      <c r="H24" s="158">
        <v>24.45</v>
      </c>
      <c r="I24" s="28">
        <f t="shared" si="1"/>
        <v>35.55</v>
      </c>
      <c r="K24" s="28">
        <f t="shared" si="0"/>
        <v>31.669999999999998</v>
      </c>
    </row>
    <row r="25" spans="1:11" ht="15.75">
      <c r="A25" s="97" t="str">
        <f>Výsledky!B27</f>
        <v>P</v>
      </c>
      <c r="B25" s="111">
        <f>Výsledky!A27</f>
        <v>22</v>
      </c>
      <c r="C25" s="16" t="str">
        <f>Výsledky!C27</f>
        <v>Žemlička S</v>
      </c>
      <c r="D25" s="109" t="str">
        <f>Výsledky!D27</f>
        <v>Ladislav</v>
      </c>
      <c r="E25" s="158">
        <v>26.27</v>
      </c>
      <c r="F25" s="106">
        <f t="shared" si="2"/>
        <v>33.730000000000004</v>
      </c>
      <c r="G25" s="27"/>
      <c r="H25" s="158">
        <v>29.19</v>
      </c>
      <c r="I25" s="28">
        <f t="shared" si="1"/>
        <v>30.81</v>
      </c>
      <c r="K25" s="28">
        <f t="shared" si="0"/>
        <v>32.27</v>
      </c>
    </row>
    <row r="26" spans="1:11" ht="15.75">
      <c r="A26" s="97" t="str">
        <f>Výsledky!B28</f>
        <v>P</v>
      </c>
      <c r="B26" s="111">
        <f>Výsledky!A28</f>
        <v>23</v>
      </c>
      <c r="C26" s="16" t="str">
        <f>Výsledky!C28</f>
        <v>Žurovec</v>
      </c>
      <c r="D26" s="109" t="str">
        <f>Výsledky!D28</f>
        <v>Jaroslav</v>
      </c>
      <c r="E26" s="158">
        <v>89.54</v>
      </c>
      <c r="F26" s="106">
        <v>0</v>
      </c>
      <c r="G26" s="27"/>
      <c r="H26" s="158">
        <v>84.8</v>
      </c>
      <c r="I26" s="28">
        <f t="shared" si="1"/>
        <v>-24.799999999999997</v>
      </c>
      <c r="K26" s="28" t="str">
        <f>IF(C26=0,"©",IF((SUM(E26,F26))=0,"nebyl",IF(SUM(F26:I26)&lt;0,"0",(IF(((SUM(F26,I26))/2)&lt;0,"0",IF((COUNT($H$4:$H$26)=0),F26,(SUM(F26,I26))/2))))))</f>
        <v>0</v>
      </c>
    </row>
  </sheetData>
  <sheetProtection/>
  <conditionalFormatting sqref="B4:B26">
    <cfRule type="containsText" priority="2" dxfId="16" operator="containsText" stopIfTrue="1" text="Re">
      <formula>NOT(ISERROR(SEARCH("Re",B4)))</formula>
    </cfRule>
  </conditionalFormatting>
  <conditionalFormatting sqref="A4:A26">
    <cfRule type="cellIs" priority="1" dxfId="16" operator="equal" stopIfTrue="1">
      <formula>"R"</formula>
    </cfRule>
  </conditionalFormatting>
  <printOptions horizontalCentered="1" verticalCentered="1"/>
  <pageMargins left="1.0236220472440944" right="0.1968503937007874" top="0.2755905511811024" bottom="0.5118110236220472" header="0.15748031496062992" footer="0.15748031496062992"/>
  <pageSetup horizontalDpi="300" verticalDpi="300" orientation="portrait" paperSize="9" scale="1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30" sqref="A30:IV61"/>
    </sheetView>
  </sheetViews>
  <sheetFormatPr defaultColWidth="9.00390625" defaultRowHeight="12.75"/>
  <cols>
    <col min="1" max="1" width="7.75390625" style="178" bestFit="1" customWidth="1"/>
    <col min="2" max="2" width="9.00390625" style="1" bestFit="1" customWidth="1"/>
    <col min="3" max="3" width="17.125" style="179" customWidth="1"/>
    <col min="4" max="4" width="14.75390625" style="179" customWidth="1"/>
    <col min="5" max="5" width="6.375" style="1" hidden="1" customWidth="1"/>
    <col min="6" max="6" width="17.25390625" style="18" customWidth="1"/>
    <col min="7" max="7" width="18.25390625" style="18" customWidth="1"/>
    <col min="8" max="8" width="11.375" style="1" bestFit="1" customWidth="1"/>
    <col min="9" max="16384" width="9.125" style="1" customWidth="1"/>
  </cols>
  <sheetData>
    <row r="1" spans="1:7" s="178" customFormat="1" ht="18.75" thickBot="1">
      <c r="A1" s="196" t="s">
        <v>67</v>
      </c>
      <c r="B1" s="196" t="s">
        <v>25</v>
      </c>
      <c r="C1" s="196" t="s">
        <v>2</v>
      </c>
      <c r="D1" s="196" t="s">
        <v>3</v>
      </c>
      <c r="E1" s="194"/>
      <c r="F1" s="195" t="s">
        <v>68</v>
      </c>
      <c r="G1" s="195" t="s">
        <v>69</v>
      </c>
    </row>
    <row r="2" spans="1:7" ht="19.5" customHeight="1">
      <c r="A2" s="188">
        <f>Výsledky!A6</f>
        <v>1</v>
      </c>
      <c r="B2" s="189" t="str">
        <f>Výsledky!B6</f>
        <v>P</v>
      </c>
      <c r="C2" s="190" t="str">
        <f>Výsledky!C6</f>
        <v>Beneš</v>
      </c>
      <c r="D2" s="191" t="str">
        <f>Výsledky!D6</f>
        <v>Tomáš</v>
      </c>
      <c r="E2" s="125"/>
      <c r="F2" s="192"/>
      <c r="G2" s="193"/>
    </row>
    <row r="3" spans="1:7" ht="19.5" customHeight="1">
      <c r="A3" s="184">
        <f>Výsledky!A7</f>
        <v>2</v>
      </c>
      <c r="B3" s="85" t="str">
        <f>Výsledky!B7</f>
        <v>P</v>
      </c>
      <c r="C3" s="180" t="str">
        <f>Výsledky!C7</f>
        <v>Hrubý</v>
      </c>
      <c r="D3" s="182" t="str">
        <f>Výsledky!D7</f>
        <v>Martin</v>
      </c>
      <c r="E3" s="12"/>
      <c r="F3" s="66"/>
      <c r="G3" s="186"/>
    </row>
    <row r="4" spans="1:7" ht="19.5" customHeight="1">
      <c r="A4" s="184">
        <f>Výsledky!A8</f>
        <v>3</v>
      </c>
      <c r="B4" s="85" t="str">
        <f>Výsledky!B8</f>
        <v>P</v>
      </c>
      <c r="C4" s="180" t="str">
        <f>Výsledky!C8</f>
        <v>Kadlec</v>
      </c>
      <c r="D4" s="182" t="str">
        <f>Výsledky!D8</f>
        <v>David</v>
      </c>
      <c r="E4" s="12"/>
      <c r="F4" s="66"/>
      <c r="G4" s="186"/>
    </row>
    <row r="5" spans="1:7" ht="19.5" customHeight="1">
      <c r="A5" s="184">
        <f>Výsledky!A9</f>
        <v>4</v>
      </c>
      <c r="B5" s="85" t="str">
        <f>Výsledky!B9</f>
        <v>P</v>
      </c>
      <c r="C5" s="180" t="str">
        <f>Výsledky!C9</f>
        <v>Kališ</v>
      </c>
      <c r="D5" s="182" t="str">
        <f>Výsledky!D9</f>
        <v>Petr</v>
      </c>
      <c r="E5" s="12"/>
      <c r="F5" s="66"/>
      <c r="G5" s="186"/>
    </row>
    <row r="6" spans="1:7" ht="19.5" customHeight="1">
      <c r="A6" s="184">
        <f>Výsledky!A10</f>
        <v>5</v>
      </c>
      <c r="B6" s="85" t="str">
        <f>Výsledky!B10</f>
        <v>R</v>
      </c>
      <c r="C6" s="180" t="str">
        <f>Výsledky!C10</f>
        <v>Kališ</v>
      </c>
      <c r="D6" s="182" t="str">
        <f>Výsledky!D10</f>
        <v>Petr</v>
      </c>
      <c r="E6" s="12"/>
      <c r="F6" s="67"/>
      <c r="G6" s="186"/>
    </row>
    <row r="7" spans="1:7" ht="19.5" customHeight="1">
      <c r="A7" s="184">
        <f>Výsledky!A11</f>
        <v>6</v>
      </c>
      <c r="B7" s="85" t="str">
        <f>Výsledky!B11</f>
        <v>P</v>
      </c>
      <c r="C7" s="180" t="str">
        <f>Výsledky!C11</f>
        <v>Kejř</v>
      </c>
      <c r="D7" s="182" t="str">
        <f>Výsledky!D11</f>
        <v>Karel</v>
      </c>
      <c r="E7" s="12"/>
      <c r="F7" s="66"/>
      <c r="G7" s="186"/>
    </row>
    <row r="8" spans="1:7" ht="19.5" customHeight="1">
      <c r="A8" s="184">
        <f>Výsledky!A12</f>
        <v>7</v>
      </c>
      <c r="B8" s="85" t="str">
        <f>Výsledky!B12</f>
        <v>P</v>
      </c>
      <c r="C8" s="180" t="str">
        <f>Výsledky!C12</f>
        <v>Klimeš</v>
      </c>
      <c r="D8" s="182" t="str">
        <f>Výsledky!D12</f>
        <v>Pavel</v>
      </c>
      <c r="E8" s="12"/>
      <c r="F8" s="66"/>
      <c r="G8" s="186"/>
    </row>
    <row r="9" spans="1:7" ht="19.5" customHeight="1">
      <c r="A9" s="184">
        <f>Výsledky!A13</f>
        <v>8</v>
      </c>
      <c r="B9" s="85" t="str">
        <f>Výsledky!B13</f>
        <v>P</v>
      </c>
      <c r="C9" s="180" t="str">
        <f>Výsledky!C13</f>
        <v>Marek</v>
      </c>
      <c r="D9" s="182" t="str">
        <f>Výsledky!D13</f>
        <v>Jakub</v>
      </c>
      <c r="E9" s="12"/>
      <c r="F9" s="66"/>
      <c r="G9" s="186"/>
    </row>
    <row r="10" spans="1:7" ht="19.5" customHeight="1">
      <c r="A10" s="184">
        <f>Výsledky!A14</f>
        <v>9</v>
      </c>
      <c r="B10" s="85" t="str">
        <f>Výsledky!B14</f>
        <v>P</v>
      </c>
      <c r="C10" s="180" t="str">
        <f>Výsledky!C14</f>
        <v>Petrů</v>
      </c>
      <c r="D10" s="182" t="str">
        <f>Výsledky!D14</f>
        <v>Milan</v>
      </c>
      <c r="E10" s="12"/>
      <c r="F10" s="67"/>
      <c r="G10" s="186"/>
    </row>
    <row r="11" spans="1:7" ht="19.5" customHeight="1">
      <c r="A11" s="184">
        <f>Výsledky!A15</f>
        <v>10</v>
      </c>
      <c r="B11" s="85" t="str">
        <f>Výsledky!B15</f>
        <v>P</v>
      </c>
      <c r="C11" s="180" t="str">
        <f>Výsledky!C15</f>
        <v>Rendl</v>
      </c>
      <c r="D11" s="182" t="str">
        <f>Výsledky!D15</f>
        <v>Josef</v>
      </c>
      <c r="E11" s="12"/>
      <c r="F11" s="66"/>
      <c r="G11" s="186"/>
    </row>
    <row r="12" spans="1:7" ht="19.5" customHeight="1">
      <c r="A12" s="184">
        <f>Výsledky!A16</f>
        <v>11</v>
      </c>
      <c r="B12" s="85" t="str">
        <f>Výsledky!B16</f>
        <v>R</v>
      </c>
      <c r="C12" s="180" t="str">
        <f>Výsledky!C16</f>
        <v>Rendl</v>
      </c>
      <c r="D12" s="182" t="str">
        <f>Výsledky!D16</f>
        <v>Josef</v>
      </c>
      <c r="E12" s="12"/>
      <c r="F12" s="66"/>
      <c r="G12" s="186"/>
    </row>
    <row r="13" spans="1:7" ht="19.5" customHeight="1">
      <c r="A13" s="184">
        <f>Výsledky!A17</f>
        <v>12</v>
      </c>
      <c r="B13" s="85" t="str">
        <f>Výsledky!B17</f>
        <v>P</v>
      </c>
      <c r="C13" s="180" t="str">
        <f>Výsledky!C17</f>
        <v>Rendl</v>
      </c>
      <c r="D13" s="182" t="str">
        <f>Výsledky!D17</f>
        <v>Pavel</v>
      </c>
      <c r="E13" s="12"/>
      <c r="F13" s="66"/>
      <c r="G13" s="186"/>
    </row>
    <row r="14" spans="1:7" ht="19.5" customHeight="1">
      <c r="A14" s="184">
        <f>Výsledky!A18</f>
        <v>13</v>
      </c>
      <c r="B14" s="85" t="str">
        <f>Výsledky!B18</f>
        <v>R</v>
      </c>
      <c r="C14" s="180" t="str">
        <f>Výsledky!C18</f>
        <v>Rendl</v>
      </c>
      <c r="D14" s="182" t="str">
        <f>Výsledky!D18</f>
        <v>Pavel</v>
      </c>
      <c r="E14" s="12"/>
      <c r="F14" s="67"/>
      <c r="G14" s="186"/>
    </row>
    <row r="15" spans="1:7" s="18" customFormat="1" ht="19.5" customHeight="1">
      <c r="A15" s="184">
        <f>Výsledky!A19</f>
        <v>14</v>
      </c>
      <c r="B15" s="85" t="str">
        <f>Výsledky!B19</f>
        <v>P</v>
      </c>
      <c r="C15" s="180" t="str">
        <f>Výsledky!C19</f>
        <v>Samek</v>
      </c>
      <c r="D15" s="182" t="str">
        <f>Výsledky!D19</f>
        <v>Petr</v>
      </c>
      <c r="E15" s="12"/>
      <c r="F15" s="66"/>
      <c r="G15" s="186"/>
    </row>
    <row r="16" spans="1:7" s="18" customFormat="1" ht="19.5" customHeight="1">
      <c r="A16" s="184">
        <f>Výsledky!A20</f>
        <v>15</v>
      </c>
      <c r="B16" s="85" t="str">
        <f>Výsledky!B20</f>
        <v>P</v>
      </c>
      <c r="C16" s="180" t="str">
        <f>Výsledky!C20</f>
        <v>Strnad ml.</v>
      </c>
      <c r="D16" s="182" t="str">
        <f>Výsledky!D20</f>
        <v>Michal</v>
      </c>
      <c r="E16" s="12"/>
      <c r="F16" s="66"/>
      <c r="G16" s="186"/>
    </row>
    <row r="17" spans="1:7" s="18" customFormat="1" ht="19.5" customHeight="1">
      <c r="A17" s="184">
        <f>Výsledky!A21</f>
        <v>16</v>
      </c>
      <c r="B17" s="85" t="str">
        <f>Výsledky!B21</f>
        <v>P</v>
      </c>
      <c r="C17" s="180" t="str">
        <f>Výsledky!C21</f>
        <v>Strnad st.</v>
      </c>
      <c r="D17" s="182" t="str">
        <f>Výsledky!D21</f>
        <v>Michal</v>
      </c>
      <c r="E17" s="12"/>
      <c r="F17" s="66"/>
      <c r="G17" s="186"/>
    </row>
    <row r="18" spans="1:7" s="18" customFormat="1" ht="19.5" customHeight="1">
      <c r="A18" s="184">
        <f>Výsledky!A22</f>
        <v>17</v>
      </c>
      <c r="B18" s="85" t="str">
        <f>Výsledky!B22</f>
        <v>P</v>
      </c>
      <c r="C18" s="180" t="str">
        <f>Výsledky!C22</f>
        <v>Šíma</v>
      </c>
      <c r="D18" s="182" t="str">
        <f>Výsledky!D22</f>
        <v>Richard</v>
      </c>
      <c r="E18" s="12"/>
      <c r="F18" s="67"/>
      <c r="G18" s="186"/>
    </row>
    <row r="19" spans="1:7" s="18" customFormat="1" ht="19.5" customHeight="1">
      <c r="A19" s="184">
        <f>Výsledky!A23</f>
        <v>18</v>
      </c>
      <c r="B19" s="85" t="str">
        <f>Výsledky!B23</f>
        <v>P</v>
      </c>
      <c r="C19" s="180" t="str">
        <f>Výsledky!C23</f>
        <v>Vítovec</v>
      </c>
      <c r="D19" s="182" t="str">
        <f>Výsledky!D23</f>
        <v>Miloslav</v>
      </c>
      <c r="E19" s="12"/>
      <c r="F19" s="66"/>
      <c r="G19" s="186"/>
    </row>
    <row r="20" spans="1:7" s="18" customFormat="1" ht="19.5" customHeight="1">
      <c r="A20" s="184">
        <f>Výsledky!A24</f>
        <v>19</v>
      </c>
      <c r="B20" s="85" t="str">
        <f>Výsledky!B24</f>
        <v>R</v>
      </c>
      <c r="C20" s="180" t="str">
        <f>Výsledky!C24</f>
        <v>Vítovec A</v>
      </c>
      <c r="D20" s="182" t="str">
        <f>Výsledky!D24</f>
        <v>Miloslav</v>
      </c>
      <c r="E20" s="12"/>
      <c r="F20" s="66"/>
      <c r="G20" s="186"/>
    </row>
    <row r="21" spans="1:7" s="18" customFormat="1" ht="19.5" customHeight="1">
      <c r="A21" s="184">
        <f>Výsledky!A25</f>
        <v>20</v>
      </c>
      <c r="B21" s="85" t="str">
        <f>Výsledky!B25</f>
        <v>R</v>
      </c>
      <c r="C21" s="180" t="str">
        <f>Výsledky!C25</f>
        <v>Vítovec S</v>
      </c>
      <c r="D21" s="182" t="str">
        <f>Výsledky!D25</f>
        <v>Miloslav</v>
      </c>
      <c r="E21" s="12"/>
      <c r="F21" s="66"/>
      <c r="G21" s="186"/>
    </row>
    <row r="22" spans="1:7" s="18" customFormat="1" ht="19.5" customHeight="1">
      <c r="A22" s="184">
        <f>Výsledky!A26</f>
        <v>21</v>
      </c>
      <c r="B22" s="85" t="str">
        <f>Výsledky!B26</f>
        <v>P</v>
      </c>
      <c r="C22" s="180" t="str">
        <f>Výsledky!C26</f>
        <v>Žemlička C</v>
      </c>
      <c r="D22" s="182" t="str">
        <f>Výsledky!D26</f>
        <v>Ladislav</v>
      </c>
      <c r="E22" s="12"/>
      <c r="F22" s="67"/>
      <c r="G22" s="186"/>
    </row>
    <row r="23" spans="1:7" s="18" customFormat="1" ht="19.5" customHeight="1">
      <c r="A23" s="184">
        <f>Výsledky!A27</f>
        <v>22</v>
      </c>
      <c r="B23" s="85" t="str">
        <f>Výsledky!B27</f>
        <v>P</v>
      </c>
      <c r="C23" s="180" t="str">
        <f>Výsledky!C27</f>
        <v>Žemlička S</v>
      </c>
      <c r="D23" s="182" t="str">
        <f>Výsledky!D27</f>
        <v>Ladislav</v>
      </c>
      <c r="E23" s="12"/>
      <c r="F23" s="66"/>
      <c r="G23" s="186"/>
    </row>
    <row r="24" spans="1:7" s="18" customFormat="1" ht="19.5" customHeight="1">
      <c r="A24" s="184">
        <f>Výsledky!A28</f>
        <v>23</v>
      </c>
      <c r="B24" s="85" t="str">
        <f>Výsledky!B28</f>
        <v>P</v>
      </c>
      <c r="C24" s="180" t="str">
        <f>Výsledky!C28</f>
        <v>Žurovec</v>
      </c>
      <c r="D24" s="182" t="str">
        <f>Výsledky!D28</f>
        <v>Jaroslav</v>
      </c>
      <c r="E24" s="12"/>
      <c r="F24" s="66"/>
      <c r="G24" s="186"/>
    </row>
    <row r="25" spans="1:7" s="18" customFormat="1" ht="19.5" customHeight="1">
      <c r="A25" s="184" t="e">
        <f>Výsledky!#REF!</f>
        <v>#REF!</v>
      </c>
      <c r="B25" s="85" t="e">
        <f>Výsledky!#REF!</f>
        <v>#REF!</v>
      </c>
      <c r="C25" s="180" t="e">
        <f>Výsledky!#REF!</f>
        <v>#REF!</v>
      </c>
      <c r="D25" s="182" t="e">
        <f>Výsledky!#REF!</f>
        <v>#REF!</v>
      </c>
      <c r="E25" s="12"/>
      <c r="F25" s="66"/>
      <c r="G25" s="186"/>
    </row>
    <row r="26" spans="1:7" s="18" customFormat="1" ht="19.5" customHeight="1">
      <c r="A26" s="184" t="e">
        <f>Výsledky!#REF!</f>
        <v>#REF!</v>
      </c>
      <c r="B26" s="85" t="e">
        <f>Výsledky!#REF!</f>
        <v>#REF!</v>
      </c>
      <c r="C26" s="180" t="e">
        <f>Výsledky!#REF!</f>
        <v>#REF!</v>
      </c>
      <c r="D26" s="182" t="e">
        <f>Výsledky!#REF!</f>
        <v>#REF!</v>
      </c>
      <c r="E26" s="12"/>
      <c r="F26" s="67"/>
      <c r="G26" s="186"/>
    </row>
    <row r="27" spans="1:7" s="18" customFormat="1" ht="19.5" customHeight="1">
      <c r="A27" s="184" t="e">
        <f>Výsledky!#REF!</f>
        <v>#REF!</v>
      </c>
      <c r="B27" s="85" t="e">
        <f>Výsledky!#REF!</f>
        <v>#REF!</v>
      </c>
      <c r="C27" s="180" t="e">
        <f>Výsledky!#REF!</f>
        <v>#REF!</v>
      </c>
      <c r="D27" s="182" t="e">
        <f>Výsledky!#REF!</f>
        <v>#REF!</v>
      </c>
      <c r="E27" s="12"/>
      <c r="F27" s="66"/>
      <c r="G27" s="186"/>
    </row>
    <row r="28" spans="1:7" s="18" customFormat="1" ht="19.5" customHeight="1">
      <c r="A28" s="184" t="e">
        <f>Výsledky!#REF!</f>
        <v>#REF!</v>
      </c>
      <c r="B28" s="85" t="e">
        <f>Výsledky!#REF!</f>
        <v>#REF!</v>
      </c>
      <c r="C28" s="180" t="e">
        <f>Výsledky!#REF!</f>
        <v>#REF!</v>
      </c>
      <c r="D28" s="182" t="e">
        <f>Výsledky!#REF!</f>
        <v>#REF!</v>
      </c>
      <c r="E28" s="12"/>
      <c r="F28" s="66"/>
      <c r="G28" s="186"/>
    </row>
    <row r="29" spans="1:7" s="18" customFormat="1" ht="19.5" customHeight="1">
      <c r="A29" s="184" t="e">
        <f>Výsledky!#REF!</f>
        <v>#REF!</v>
      </c>
      <c r="B29" s="85" t="e">
        <f>Výsledky!#REF!</f>
        <v>#REF!</v>
      </c>
      <c r="C29" s="180" t="e">
        <f>Výsledky!#REF!</f>
        <v>#REF!</v>
      </c>
      <c r="D29" s="182" t="e">
        <f>Výsledky!#REF!</f>
        <v>#REF!</v>
      </c>
      <c r="E29" s="12"/>
      <c r="F29" s="66"/>
      <c r="G29" s="186"/>
    </row>
    <row r="30" spans="1:7" s="18" customFormat="1" ht="19.5" customHeight="1" hidden="1">
      <c r="A30" s="184" t="e">
        <f>Výsledky!#REF!</f>
        <v>#REF!</v>
      </c>
      <c r="B30" s="85" t="e">
        <f>Výsledky!#REF!</f>
        <v>#REF!</v>
      </c>
      <c r="C30" s="180" t="e">
        <f>Výsledky!#REF!</f>
        <v>#REF!</v>
      </c>
      <c r="D30" s="182" t="e">
        <f>Výsledky!#REF!</f>
        <v>#REF!</v>
      </c>
      <c r="E30" s="12"/>
      <c r="F30" s="67"/>
      <c r="G30" s="186"/>
    </row>
    <row r="31" spans="1:7" s="18" customFormat="1" ht="19.5" customHeight="1" hidden="1">
      <c r="A31" s="184" t="e">
        <f>Výsledky!#REF!</f>
        <v>#REF!</v>
      </c>
      <c r="B31" s="85" t="e">
        <f>Výsledky!#REF!</f>
        <v>#REF!</v>
      </c>
      <c r="C31" s="180" t="e">
        <f>Výsledky!#REF!</f>
        <v>#REF!</v>
      </c>
      <c r="D31" s="182" t="e">
        <f>Výsledky!#REF!</f>
        <v>#REF!</v>
      </c>
      <c r="E31" s="12"/>
      <c r="F31" s="66"/>
      <c r="G31" s="186"/>
    </row>
    <row r="32" spans="1:7" s="18" customFormat="1" ht="19.5" customHeight="1" hidden="1">
      <c r="A32" s="184" t="e">
        <f>Výsledky!#REF!</f>
        <v>#REF!</v>
      </c>
      <c r="B32" s="85" t="e">
        <f>Výsledky!#REF!</f>
        <v>#REF!</v>
      </c>
      <c r="C32" s="180" t="e">
        <f>Výsledky!#REF!</f>
        <v>#REF!</v>
      </c>
      <c r="D32" s="182" t="e">
        <f>Výsledky!#REF!</f>
        <v>#REF!</v>
      </c>
      <c r="E32" s="12"/>
      <c r="F32" s="66"/>
      <c r="G32" s="186"/>
    </row>
    <row r="33" spans="1:7" s="18" customFormat="1" ht="19.5" customHeight="1" hidden="1">
      <c r="A33" s="184" t="e">
        <f>Výsledky!#REF!</f>
        <v>#REF!</v>
      </c>
      <c r="B33" s="85" t="e">
        <f>Výsledky!#REF!</f>
        <v>#REF!</v>
      </c>
      <c r="C33" s="180" t="e">
        <f>Výsledky!#REF!</f>
        <v>#REF!</v>
      </c>
      <c r="D33" s="182" t="e">
        <f>Výsledky!#REF!</f>
        <v>#REF!</v>
      </c>
      <c r="E33" s="12"/>
      <c r="F33" s="66"/>
      <c r="G33" s="186"/>
    </row>
    <row r="34" spans="1:7" s="18" customFormat="1" ht="19.5" customHeight="1" hidden="1">
      <c r="A34" s="184" t="e">
        <f>Výsledky!#REF!</f>
        <v>#REF!</v>
      </c>
      <c r="B34" s="85" t="e">
        <f>Výsledky!#REF!</f>
        <v>#REF!</v>
      </c>
      <c r="C34" s="180" t="e">
        <f>Výsledky!#REF!</f>
        <v>#REF!</v>
      </c>
      <c r="D34" s="182" t="e">
        <f>Výsledky!#REF!</f>
        <v>#REF!</v>
      </c>
      <c r="E34" s="12"/>
      <c r="F34" s="67"/>
      <c r="G34" s="186"/>
    </row>
    <row r="35" spans="1:7" s="18" customFormat="1" ht="19.5" customHeight="1" hidden="1">
      <c r="A35" s="184" t="e">
        <f>Výsledky!#REF!</f>
        <v>#REF!</v>
      </c>
      <c r="B35" s="85" t="e">
        <f>Výsledky!#REF!</f>
        <v>#REF!</v>
      </c>
      <c r="C35" s="180" t="e">
        <f>Výsledky!#REF!</f>
        <v>#REF!</v>
      </c>
      <c r="D35" s="182" t="e">
        <f>Výsledky!#REF!</f>
        <v>#REF!</v>
      </c>
      <c r="E35" s="12"/>
      <c r="F35" s="66"/>
      <c r="G35" s="186"/>
    </row>
    <row r="36" spans="1:7" s="18" customFormat="1" ht="19.5" customHeight="1" hidden="1">
      <c r="A36" s="184" t="e">
        <f>Výsledky!#REF!</f>
        <v>#REF!</v>
      </c>
      <c r="B36" s="85" t="e">
        <f>Výsledky!#REF!</f>
        <v>#REF!</v>
      </c>
      <c r="C36" s="180" t="e">
        <f>Výsledky!#REF!</f>
        <v>#REF!</v>
      </c>
      <c r="D36" s="182" t="e">
        <f>Výsledky!#REF!</f>
        <v>#REF!</v>
      </c>
      <c r="E36" s="12"/>
      <c r="F36" s="66"/>
      <c r="G36" s="186"/>
    </row>
    <row r="37" spans="1:7" s="18" customFormat="1" ht="19.5" customHeight="1" hidden="1">
      <c r="A37" s="184" t="e">
        <f>Výsledky!#REF!</f>
        <v>#REF!</v>
      </c>
      <c r="B37" s="85" t="e">
        <f>Výsledky!#REF!</f>
        <v>#REF!</v>
      </c>
      <c r="C37" s="180" t="e">
        <f>Výsledky!#REF!</f>
        <v>#REF!</v>
      </c>
      <c r="D37" s="182" t="e">
        <f>Výsledky!#REF!</f>
        <v>#REF!</v>
      </c>
      <c r="E37" s="12"/>
      <c r="F37" s="66"/>
      <c r="G37" s="186"/>
    </row>
    <row r="38" spans="1:7" s="18" customFormat="1" ht="19.5" customHeight="1" hidden="1">
      <c r="A38" s="184" t="e">
        <f>Výsledky!#REF!</f>
        <v>#REF!</v>
      </c>
      <c r="B38" s="85" t="e">
        <f>Výsledky!#REF!</f>
        <v>#REF!</v>
      </c>
      <c r="C38" s="180" t="e">
        <f>Výsledky!#REF!</f>
        <v>#REF!</v>
      </c>
      <c r="D38" s="182" t="e">
        <f>Výsledky!#REF!</f>
        <v>#REF!</v>
      </c>
      <c r="E38" s="12"/>
      <c r="F38" s="67"/>
      <c r="G38" s="186"/>
    </row>
    <row r="39" spans="1:7" s="18" customFormat="1" ht="19.5" customHeight="1" hidden="1">
      <c r="A39" s="184" t="e">
        <f>Výsledky!#REF!</f>
        <v>#REF!</v>
      </c>
      <c r="B39" s="85" t="e">
        <f>Výsledky!#REF!</f>
        <v>#REF!</v>
      </c>
      <c r="C39" s="180" t="e">
        <f>Výsledky!#REF!</f>
        <v>#REF!</v>
      </c>
      <c r="D39" s="182" t="e">
        <f>Výsledky!#REF!</f>
        <v>#REF!</v>
      </c>
      <c r="E39" s="12"/>
      <c r="F39" s="66"/>
      <c r="G39" s="186"/>
    </row>
    <row r="40" spans="1:7" s="18" customFormat="1" ht="19.5" customHeight="1" hidden="1">
      <c r="A40" s="184" t="e">
        <f>Výsledky!#REF!</f>
        <v>#REF!</v>
      </c>
      <c r="B40" s="85" t="e">
        <f>Výsledky!#REF!</f>
        <v>#REF!</v>
      </c>
      <c r="C40" s="180" t="e">
        <f>Výsledky!#REF!</f>
        <v>#REF!</v>
      </c>
      <c r="D40" s="182" t="e">
        <f>Výsledky!#REF!</f>
        <v>#REF!</v>
      </c>
      <c r="E40" s="12"/>
      <c r="F40" s="66"/>
      <c r="G40" s="186"/>
    </row>
    <row r="41" spans="1:7" s="18" customFormat="1" ht="19.5" customHeight="1" hidden="1">
      <c r="A41" s="184" t="e">
        <f>Výsledky!#REF!</f>
        <v>#REF!</v>
      </c>
      <c r="B41" s="85" t="e">
        <f>Výsledky!#REF!</f>
        <v>#REF!</v>
      </c>
      <c r="C41" s="180" t="e">
        <f>Výsledky!#REF!</f>
        <v>#REF!</v>
      </c>
      <c r="D41" s="182" t="e">
        <f>Výsledky!#REF!</f>
        <v>#REF!</v>
      </c>
      <c r="E41" s="12"/>
      <c r="F41" s="66"/>
      <c r="G41" s="186"/>
    </row>
    <row r="42" spans="1:7" ht="19.5" customHeight="1" hidden="1">
      <c r="A42" s="184" t="e">
        <f>Výsledky!#REF!</f>
        <v>#REF!</v>
      </c>
      <c r="B42" s="85" t="e">
        <f>Výsledky!#REF!</f>
        <v>#REF!</v>
      </c>
      <c r="C42" s="180" t="e">
        <f>Výsledky!#REF!</f>
        <v>#REF!</v>
      </c>
      <c r="D42" s="182" t="e">
        <f>Výsledky!#REF!</f>
        <v>#REF!</v>
      </c>
      <c r="E42" s="12"/>
      <c r="F42" s="67"/>
      <c r="G42" s="186"/>
    </row>
    <row r="43" spans="1:7" ht="19.5" customHeight="1" hidden="1">
      <c r="A43" s="184" t="e">
        <f>Výsledky!#REF!</f>
        <v>#REF!</v>
      </c>
      <c r="B43" s="85" t="e">
        <f>Výsledky!#REF!</f>
        <v>#REF!</v>
      </c>
      <c r="C43" s="180" t="e">
        <f>Výsledky!#REF!</f>
        <v>#REF!</v>
      </c>
      <c r="D43" s="182" t="e">
        <f>Výsledky!#REF!</f>
        <v>#REF!</v>
      </c>
      <c r="E43" s="12"/>
      <c r="F43" s="66"/>
      <c r="G43" s="186"/>
    </row>
    <row r="44" spans="1:7" ht="19.5" customHeight="1" hidden="1">
      <c r="A44" s="184" t="e">
        <f>Výsledky!#REF!</f>
        <v>#REF!</v>
      </c>
      <c r="B44" s="85" t="e">
        <f>Výsledky!#REF!</f>
        <v>#REF!</v>
      </c>
      <c r="C44" s="180" t="e">
        <f>Výsledky!#REF!</f>
        <v>#REF!</v>
      </c>
      <c r="D44" s="182" t="e">
        <f>Výsledky!#REF!</f>
        <v>#REF!</v>
      </c>
      <c r="E44" s="12"/>
      <c r="F44" s="66"/>
      <c r="G44" s="186"/>
    </row>
    <row r="45" spans="1:7" ht="19.5" customHeight="1" hidden="1">
      <c r="A45" s="184" t="e">
        <f>Výsledky!#REF!</f>
        <v>#REF!</v>
      </c>
      <c r="B45" s="85" t="e">
        <f>Výsledky!#REF!</f>
        <v>#REF!</v>
      </c>
      <c r="C45" s="180" t="e">
        <f>Výsledky!#REF!</f>
        <v>#REF!</v>
      </c>
      <c r="D45" s="182" t="e">
        <f>Výsledky!#REF!</f>
        <v>#REF!</v>
      </c>
      <c r="E45" s="12"/>
      <c r="F45" s="66"/>
      <c r="G45" s="186"/>
    </row>
    <row r="46" spans="1:7" ht="19.5" customHeight="1" hidden="1">
      <c r="A46" s="184" t="e">
        <f>Výsledky!#REF!</f>
        <v>#REF!</v>
      </c>
      <c r="B46" s="85" t="e">
        <f>Výsledky!#REF!</f>
        <v>#REF!</v>
      </c>
      <c r="C46" s="180" t="e">
        <f>Výsledky!#REF!</f>
        <v>#REF!</v>
      </c>
      <c r="D46" s="182" t="e">
        <f>Výsledky!#REF!</f>
        <v>#REF!</v>
      </c>
      <c r="E46" s="12"/>
      <c r="F46" s="67"/>
      <c r="G46" s="186"/>
    </row>
    <row r="47" spans="1:7" ht="19.5" customHeight="1" hidden="1">
      <c r="A47" s="184" t="e">
        <f>Výsledky!#REF!</f>
        <v>#REF!</v>
      </c>
      <c r="B47" s="85" t="e">
        <f>Výsledky!#REF!</f>
        <v>#REF!</v>
      </c>
      <c r="C47" s="180" t="e">
        <f>Výsledky!#REF!</f>
        <v>#REF!</v>
      </c>
      <c r="D47" s="182" t="e">
        <f>Výsledky!#REF!</f>
        <v>#REF!</v>
      </c>
      <c r="E47" s="12"/>
      <c r="F47" s="66"/>
      <c r="G47" s="186"/>
    </row>
    <row r="48" spans="1:7" ht="19.5" customHeight="1" hidden="1">
      <c r="A48" s="184" t="e">
        <f>Výsledky!#REF!</f>
        <v>#REF!</v>
      </c>
      <c r="B48" s="85" t="e">
        <f>Výsledky!#REF!</f>
        <v>#REF!</v>
      </c>
      <c r="C48" s="180" t="e">
        <f>Výsledky!#REF!</f>
        <v>#REF!</v>
      </c>
      <c r="D48" s="182" t="e">
        <f>Výsledky!#REF!</f>
        <v>#REF!</v>
      </c>
      <c r="E48" s="12"/>
      <c r="F48" s="66"/>
      <c r="G48" s="186"/>
    </row>
    <row r="49" spans="1:7" ht="19.5" customHeight="1" hidden="1">
      <c r="A49" s="184" t="e">
        <f>Výsledky!#REF!</f>
        <v>#REF!</v>
      </c>
      <c r="B49" s="85" t="e">
        <f>Výsledky!#REF!</f>
        <v>#REF!</v>
      </c>
      <c r="C49" s="180" t="e">
        <f>Výsledky!#REF!</f>
        <v>#REF!</v>
      </c>
      <c r="D49" s="182" t="e">
        <f>Výsledky!#REF!</f>
        <v>#REF!</v>
      </c>
      <c r="E49" s="12"/>
      <c r="F49" s="67"/>
      <c r="G49" s="186"/>
    </row>
    <row r="50" spans="1:7" ht="19.5" customHeight="1" hidden="1">
      <c r="A50" s="184" t="e">
        <f>Výsledky!#REF!</f>
        <v>#REF!</v>
      </c>
      <c r="B50" s="85" t="e">
        <f>Výsledky!#REF!</f>
        <v>#REF!</v>
      </c>
      <c r="C50" s="180" t="e">
        <f>Výsledky!#REF!</f>
        <v>#REF!</v>
      </c>
      <c r="D50" s="182" t="e">
        <f>Výsledky!#REF!</f>
        <v>#REF!</v>
      </c>
      <c r="E50" s="12"/>
      <c r="F50" s="66"/>
      <c r="G50" s="186"/>
    </row>
    <row r="51" spans="1:7" ht="19.5" customHeight="1" hidden="1">
      <c r="A51" s="184" t="e">
        <f>Výsledky!#REF!</f>
        <v>#REF!</v>
      </c>
      <c r="B51" s="85" t="e">
        <f>Výsledky!#REF!</f>
        <v>#REF!</v>
      </c>
      <c r="C51" s="180" t="e">
        <f>Výsledky!#REF!</f>
        <v>#REF!</v>
      </c>
      <c r="D51" s="182" t="e">
        <f>Výsledky!#REF!</f>
        <v>#REF!</v>
      </c>
      <c r="E51" s="12"/>
      <c r="F51" s="66"/>
      <c r="G51" s="186"/>
    </row>
    <row r="52" spans="1:7" ht="18" hidden="1">
      <c r="A52" s="184" t="e">
        <f>Výsledky!#REF!</f>
        <v>#REF!</v>
      </c>
      <c r="B52" s="85" t="e">
        <f>Výsledky!#REF!</f>
        <v>#REF!</v>
      </c>
      <c r="C52" s="180" t="e">
        <f>Výsledky!#REF!</f>
        <v>#REF!</v>
      </c>
      <c r="D52" s="182" t="e">
        <f>Výsledky!#REF!</f>
        <v>#REF!</v>
      </c>
      <c r="E52" s="12"/>
      <c r="F52" s="67"/>
      <c r="G52" s="186"/>
    </row>
    <row r="53" spans="1:7" ht="18" hidden="1">
      <c r="A53" s="184" t="e">
        <f>Výsledky!#REF!</f>
        <v>#REF!</v>
      </c>
      <c r="B53" s="85" t="e">
        <f>Výsledky!#REF!</f>
        <v>#REF!</v>
      </c>
      <c r="C53" s="180" t="e">
        <f>Výsledky!#REF!</f>
        <v>#REF!</v>
      </c>
      <c r="D53" s="182" t="e">
        <f>Výsledky!#REF!</f>
        <v>#REF!</v>
      </c>
      <c r="E53" s="12"/>
      <c r="F53" s="66"/>
      <c r="G53" s="186"/>
    </row>
    <row r="54" spans="1:7" ht="18" hidden="1">
      <c r="A54" s="184" t="e">
        <f>Výsledky!#REF!</f>
        <v>#REF!</v>
      </c>
      <c r="B54" s="85" t="e">
        <f>Výsledky!#REF!</f>
        <v>#REF!</v>
      </c>
      <c r="C54" s="180" t="e">
        <f>Výsledky!#REF!</f>
        <v>#REF!</v>
      </c>
      <c r="D54" s="182" t="e">
        <f>Výsledky!#REF!</f>
        <v>#REF!</v>
      </c>
      <c r="E54" s="12"/>
      <c r="F54" s="66"/>
      <c r="G54" s="186"/>
    </row>
    <row r="55" spans="1:7" ht="18" hidden="1">
      <c r="A55" s="184" t="e">
        <f>Výsledky!#REF!</f>
        <v>#REF!</v>
      </c>
      <c r="B55" s="85" t="e">
        <f>Výsledky!#REF!</f>
        <v>#REF!</v>
      </c>
      <c r="C55" s="180" t="e">
        <f>Výsledky!#REF!</f>
        <v>#REF!</v>
      </c>
      <c r="D55" s="182" t="e">
        <f>Výsledky!#REF!</f>
        <v>#REF!</v>
      </c>
      <c r="E55" s="12"/>
      <c r="F55" s="67"/>
      <c r="G55" s="186"/>
    </row>
    <row r="56" spans="1:7" ht="18" hidden="1">
      <c r="A56" s="184" t="e">
        <f>Výsledky!#REF!</f>
        <v>#REF!</v>
      </c>
      <c r="B56" s="85" t="e">
        <f>Výsledky!#REF!</f>
        <v>#REF!</v>
      </c>
      <c r="C56" s="180" t="e">
        <f>Výsledky!#REF!</f>
        <v>#REF!</v>
      </c>
      <c r="D56" s="182" t="e">
        <f>Výsledky!#REF!</f>
        <v>#REF!</v>
      </c>
      <c r="E56" s="12"/>
      <c r="F56" s="66"/>
      <c r="G56" s="186"/>
    </row>
    <row r="57" spans="1:7" ht="18" hidden="1">
      <c r="A57" s="184" t="e">
        <f>Výsledky!#REF!</f>
        <v>#REF!</v>
      </c>
      <c r="B57" s="85" t="e">
        <f>Výsledky!#REF!</f>
        <v>#REF!</v>
      </c>
      <c r="C57" s="180" t="e">
        <f>Výsledky!#REF!</f>
        <v>#REF!</v>
      </c>
      <c r="D57" s="182" t="e">
        <f>Výsledky!#REF!</f>
        <v>#REF!</v>
      </c>
      <c r="E57" s="12"/>
      <c r="F57" s="66"/>
      <c r="G57" s="186"/>
    </row>
    <row r="58" spans="1:7" ht="18" hidden="1">
      <c r="A58" s="184" t="e">
        <f>Výsledky!#REF!</f>
        <v>#REF!</v>
      </c>
      <c r="B58" s="85" t="e">
        <f>Výsledky!#REF!</f>
        <v>#REF!</v>
      </c>
      <c r="C58" s="180" t="e">
        <f>Výsledky!#REF!</f>
        <v>#REF!</v>
      </c>
      <c r="D58" s="182" t="e">
        <f>Výsledky!#REF!</f>
        <v>#REF!</v>
      </c>
      <c r="E58" s="12"/>
      <c r="F58" s="67"/>
      <c r="G58" s="186"/>
    </row>
    <row r="59" spans="1:7" ht="18" hidden="1">
      <c r="A59" s="184" t="e">
        <f>Výsledky!#REF!</f>
        <v>#REF!</v>
      </c>
      <c r="B59" s="85" t="e">
        <f>Výsledky!#REF!</f>
        <v>#REF!</v>
      </c>
      <c r="C59" s="180" t="e">
        <f>Výsledky!#REF!</f>
        <v>#REF!</v>
      </c>
      <c r="D59" s="182" t="e">
        <f>Výsledky!#REF!</f>
        <v>#REF!</v>
      </c>
      <c r="E59" s="12"/>
      <c r="F59" s="66"/>
      <c r="G59" s="186"/>
    </row>
    <row r="60" spans="1:7" ht="18" hidden="1">
      <c r="A60" s="184" t="e">
        <f>Výsledky!#REF!</f>
        <v>#REF!</v>
      </c>
      <c r="B60" s="85" t="e">
        <f>Výsledky!#REF!</f>
        <v>#REF!</v>
      </c>
      <c r="C60" s="180" t="e">
        <f>Výsledky!#REF!</f>
        <v>#REF!</v>
      </c>
      <c r="D60" s="182" t="e">
        <f>Výsledky!#REF!</f>
        <v>#REF!</v>
      </c>
      <c r="E60" s="12"/>
      <c r="F60" s="66"/>
      <c r="G60" s="186"/>
    </row>
    <row r="61" spans="1:7" ht="18.75" hidden="1" thickBot="1">
      <c r="A61" s="185" t="e">
        <f>Výsledky!#REF!</f>
        <v>#REF!</v>
      </c>
      <c r="B61" s="86" t="e">
        <f>Výsledky!#REF!</f>
        <v>#REF!</v>
      </c>
      <c r="C61" s="181" t="e">
        <f>Výsledky!#REF!</f>
        <v>#REF!</v>
      </c>
      <c r="D61" s="183" t="e">
        <f>Výsledky!#REF!</f>
        <v>#REF!</v>
      </c>
      <c r="E61" s="14"/>
      <c r="F61" s="176"/>
      <c r="G61" s="187"/>
    </row>
  </sheetData>
  <sheetProtection/>
  <conditionalFormatting sqref="A2:B61">
    <cfRule type="cellIs" priority="1" dxfId="0" operator="equal" stopIfTrue="1">
      <formula>"R"</formula>
    </cfRule>
  </conditionalFormatting>
  <printOptions horizontalCentered="1"/>
  <pageMargins left="0.1968503937007874" right="0.1968503937007874" top="0.35433070866141736" bottom="0.31496062992125984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OÚV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Florián</dc:creator>
  <cp:keywords/>
  <dc:description/>
  <cp:lastModifiedBy>obývák</cp:lastModifiedBy>
  <cp:lastPrinted>2021-12-11T12:22:19Z</cp:lastPrinted>
  <dcterms:created xsi:type="dcterms:W3CDTF">2003-04-01T12:06:07Z</dcterms:created>
  <dcterms:modified xsi:type="dcterms:W3CDTF">2021-12-11T14:24:56Z</dcterms:modified>
  <cp:category/>
  <cp:version/>
  <cp:contentType/>
  <cp:contentStatus/>
</cp:coreProperties>
</file>