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6285" activeTab="10"/>
  </bookViews>
  <sheets>
    <sheet name="Prezentace" sheetId="1" r:id="rId1"/>
    <sheet name="1" sheetId="2" state="hidden" r:id="rId2"/>
    <sheet name="2A" sheetId="3" state="hidden" r:id="rId3"/>
    <sheet name="2B" sheetId="4" state="hidden" r:id="rId4"/>
    <sheet name="4" sheetId="5" state="hidden" r:id="rId5"/>
    <sheet name="1 (2)" sheetId="6" state="hidden" r:id="rId6"/>
    <sheet name="10" sheetId="7" r:id="rId7"/>
    <sheet name="2" sheetId="8" r:id="rId8"/>
    <sheet name="3" sheetId="9" r:id="rId9"/>
    <sheet name="Výsledky" sheetId="10" state="hidden" r:id="rId10"/>
    <sheet name="výsledkovka" sheetId="11" r:id="rId11"/>
  </sheets>
  <definedNames>
    <definedName name="_xlnm.Print_Area" localSheetId="0">'Prezentace'!$A$1:$J$60</definedName>
    <definedName name="_xlnm.Print_Area" localSheetId="10">'výsledkovka'!$A$1:$J$62</definedName>
  </definedNames>
  <calcPr fullCalcOnLoad="1"/>
</workbook>
</file>

<file path=xl/sharedStrings.xml><?xml version="1.0" encoding="utf-8"?>
<sst xmlns="http://schemas.openxmlformats.org/spreadsheetml/2006/main" count="492" uniqueCount="145">
  <si>
    <t>Pořadí</t>
  </si>
  <si>
    <t>číslo</t>
  </si>
  <si>
    <t>Příjmení</t>
  </si>
  <si>
    <t>Jméno</t>
  </si>
  <si>
    <t>Celkový</t>
  </si>
  <si>
    <t>Klub (organizace)</t>
  </si>
  <si>
    <t>Disc.</t>
  </si>
  <si>
    <t>Výsledková listina</t>
  </si>
  <si>
    <t>Start.</t>
  </si>
  <si>
    <t>Čas vyvěšení:</t>
  </si>
  <si>
    <t xml:space="preserve"> </t>
  </si>
  <si>
    <t>Součet</t>
  </si>
  <si>
    <t>Rány</t>
  </si>
  <si>
    <t>Čas</t>
  </si>
  <si>
    <t>KLUBOVKA</t>
  </si>
  <si>
    <t>Výsledek</t>
  </si>
  <si>
    <t>Malorážka (100 - čas)</t>
  </si>
  <si>
    <t>jednotlivci</t>
  </si>
  <si>
    <t>výsl. jed.</t>
  </si>
  <si>
    <t>čas</t>
  </si>
  <si>
    <r>
      <t>Terč 135 P -</t>
    </r>
    <r>
      <rPr>
        <b/>
        <sz val="10"/>
        <rFont val="Arial CE"/>
        <family val="0"/>
      </rPr>
      <t xml:space="preserve"> (10 ran - čas)</t>
    </r>
  </si>
  <si>
    <t xml:space="preserve">Disciplina 2 (Mířená na rychlost)       </t>
  </si>
  <si>
    <t>K</t>
  </si>
  <si>
    <t>VT</t>
  </si>
  <si>
    <t>M</t>
  </si>
  <si>
    <t>I.</t>
  </si>
  <si>
    <t>II.</t>
  </si>
  <si>
    <t>III.</t>
  </si>
  <si>
    <t>VPs</t>
  </si>
  <si>
    <t>Zbraň</t>
  </si>
  <si>
    <t>P</t>
  </si>
  <si>
    <t>A</t>
  </si>
  <si>
    <t>B</t>
  </si>
  <si>
    <t>C</t>
  </si>
  <si>
    <t>střelecké soutěže k. č. 0803</t>
  </si>
  <si>
    <t>Disciplina 1 (Mířená)       Vps, VRs 2</t>
  </si>
  <si>
    <r>
      <t>Terč 135P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</t>
    </r>
    <r>
      <rPr>
        <b/>
        <sz val="10"/>
        <rFont val="Arial CE"/>
        <family val="0"/>
      </rPr>
      <t>15</t>
    </r>
    <r>
      <rPr>
        <sz val="10"/>
        <rFont val="Arial CE"/>
        <family val="0"/>
      </rPr>
      <t>(6min)</t>
    </r>
  </si>
  <si>
    <t>Datum: 4.5.2013 Horní Cerekev</t>
  </si>
  <si>
    <t>Ředitel soutěže:</t>
  </si>
  <si>
    <t>Krejča Vladimír</t>
  </si>
  <si>
    <t>Hlavní rozhodčí:</t>
  </si>
  <si>
    <t>Koch Miroslav</t>
  </si>
  <si>
    <t xml:space="preserve">Disciplina 4    </t>
  </si>
  <si>
    <r>
      <t>Terč  SČS-D2 -</t>
    </r>
    <r>
      <rPr>
        <b/>
        <sz val="10"/>
        <rFont val="Arial CE"/>
        <family val="0"/>
      </rPr>
      <t xml:space="preserve"> (10 ran - čas)</t>
    </r>
  </si>
  <si>
    <r>
      <t>Terč 77 P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</t>
    </r>
    <r>
      <rPr>
        <b/>
        <sz val="10"/>
        <rFont val="Arial CE"/>
        <family val="0"/>
      </rPr>
      <t>15</t>
    </r>
    <r>
      <rPr>
        <sz val="10"/>
        <rFont val="Arial CE"/>
        <family val="0"/>
      </rPr>
      <t>(6min)</t>
    </r>
  </si>
  <si>
    <t xml:space="preserve">  papír / kov </t>
  </si>
  <si>
    <t xml:space="preserve">Disciplina 2 (Volná úloha)       </t>
  </si>
  <si>
    <t xml:space="preserve">Disciplina 1 (Volná úloha)       </t>
  </si>
  <si>
    <t>střelecké soutěže k. č. 0816</t>
  </si>
  <si>
    <t>VOJTA OPEN</t>
  </si>
  <si>
    <t>Datum: 5.8.2023 Horní Cerekev</t>
  </si>
  <si>
    <t xml:space="preserve">Brejžek </t>
  </si>
  <si>
    <t>Vojtěch</t>
  </si>
  <si>
    <t>KVZ Fruko J.Hradec</t>
  </si>
  <si>
    <t>Beigl</t>
  </si>
  <si>
    <t>Tomáš</t>
  </si>
  <si>
    <t>KVZ Fruko J. Hradec</t>
  </si>
  <si>
    <t xml:space="preserve">Beiglová </t>
  </si>
  <si>
    <t>Darja</t>
  </si>
  <si>
    <t>J.Hradec</t>
  </si>
  <si>
    <t>Bína</t>
  </si>
  <si>
    <t>Jiří</t>
  </si>
  <si>
    <t>KVZ Telč</t>
  </si>
  <si>
    <t>Červenka</t>
  </si>
  <si>
    <t>Pavel</t>
  </si>
  <si>
    <t>KVZ Perlhřimov</t>
  </si>
  <si>
    <t xml:space="preserve">Fiala  </t>
  </si>
  <si>
    <t>Miroslav</t>
  </si>
  <si>
    <t>KVZ Policie Počátky</t>
  </si>
  <si>
    <t xml:space="preserve">Fuksa  </t>
  </si>
  <si>
    <t>Viktor</t>
  </si>
  <si>
    <t>Kvz Policie Počátky</t>
  </si>
  <si>
    <t xml:space="preserve">Herceg </t>
  </si>
  <si>
    <t>Bohumil</t>
  </si>
  <si>
    <t>KVZ Počátky</t>
  </si>
  <si>
    <t xml:space="preserve">Jelínek </t>
  </si>
  <si>
    <t>Antonín</t>
  </si>
  <si>
    <t>KVZ Pelhřimov</t>
  </si>
  <si>
    <t>Koch   ml.</t>
  </si>
  <si>
    <t xml:space="preserve">Koch  st. </t>
  </si>
  <si>
    <t>Koltai</t>
  </si>
  <si>
    <t xml:space="preserve">Kostříž </t>
  </si>
  <si>
    <t>Jaroslav</t>
  </si>
  <si>
    <t>Krejča</t>
  </si>
  <si>
    <t>Machek</t>
  </si>
  <si>
    <t>KVZ  Telč</t>
  </si>
  <si>
    <t>Marek</t>
  </si>
  <si>
    <t>Petr</t>
  </si>
  <si>
    <t>Mareš</t>
  </si>
  <si>
    <t>Rostislav</t>
  </si>
  <si>
    <t>Dolní Cerekev</t>
  </si>
  <si>
    <t>Radovan</t>
  </si>
  <si>
    <t>Pardubice</t>
  </si>
  <si>
    <t>Matějka  ml.</t>
  </si>
  <si>
    <t>Milan</t>
  </si>
  <si>
    <t>Matějka st.</t>
  </si>
  <si>
    <t>Jindřichův Hradec</t>
  </si>
  <si>
    <t>Mesaroš</t>
  </si>
  <si>
    <t>Ondřej</t>
  </si>
  <si>
    <t>SSK Chlum</t>
  </si>
  <si>
    <t>Nikodým</t>
  </si>
  <si>
    <t>David</t>
  </si>
  <si>
    <t>Pavlíček</t>
  </si>
  <si>
    <t>Pechánek</t>
  </si>
  <si>
    <t>Milan st</t>
  </si>
  <si>
    <t xml:space="preserve">Píša </t>
  </si>
  <si>
    <t>Ladislav</t>
  </si>
  <si>
    <t>KVZ Třebíč</t>
  </si>
  <si>
    <t xml:space="preserve">Plecer </t>
  </si>
  <si>
    <t>Josef</t>
  </si>
  <si>
    <t>SK Čekanice</t>
  </si>
  <si>
    <t xml:space="preserve">Seitl </t>
  </si>
  <si>
    <t>Aleš</t>
  </si>
  <si>
    <t>SSK lavonice</t>
  </si>
  <si>
    <t>Smejkal</t>
  </si>
  <si>
    <t>Martin</t>
  </si>
  <si>
    <t>Svoboda</t>
  </si>
  <si>
    <t>Michal</t>
  </si>
  <si>
    <t>Svoboda P1</t>
  </si>
  <si>
    <t>Daniel</t>
  </si>
  <si>
    <t>Telč</t>
  </si>
  <si>
    <t>Svoboda P2</t>
  </si>
  <si>
    <t>Šíma</t>
  </si>
  <si>
    <t>Richard</t>
  </si>
  <si>
    <t>KVZ Týn n Vltavou</t>
  </si>
  <si>
    <t xml:space="preserve">Švihálek </t>
  </si>
  <si>
    <t>Toman SH</t>
  </si>
  <si>
    <t>František</t>
  </si>
  <si>
    <t xml:space="preserve">Vejslík </t>
  </si>
  <si>
    <t>Vladimír</t>
  </si>
  <si>
    <t>Wrzecionko</t>
  </si>
  <si>
    <t>Albert</t>
  </si>
  <si>
    <t xml:space="preserve">Získal </t>
  </si>
  <si>
    <t>Karel</t>
  </si>
  <si>
    <t xml:space="preserve">Žemlička </t>
  </si>
  <si>
    <t>R</t>
  </si>
  <si>
    <t xml:space="preserve">Bína </t>
  </si>
  <si>
    <t xml:space="preserve">Červenka </t>
  </si>
  <si>
    <t>Martinec P1</t>
  </si>
  <si>
    <t>Martinec P2</t>
  </si>
  <si>
    <t>PISTOLE</t>
  </si>
  <si>
    <t>REVOLVER</t>
  </si>
  <si>
    <t>Fuksa Viktor</t>
  </si>
  <si>
    <t>SSK Slavonice</t>
  </si>
  <si>
    <t xml:space="preserve">Toman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</si>
</sst>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[$¥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u val="single"/>
      <sz val="10"/>
      <name val="Arial CE"/>
      <family val="0"/>
    </font>
    <font>
      <sz val="7"/>
      <name val="Arial CE"/>
      <family val="0"/>
    </font>
    <font>
      <b/>
      <sz val="32"/>
      <name val="Arial Black"/>
      <family val="2"/>
    </font>
    <font>
      <sz val="10"/>
      <name val="Arial"/>
      <family val="0"/>
    </font>
    <font>
      <b/>
      <sz val="24"/>
      <name val="Arial Black"/>
      <family val="2"/>
    </font>
    <font>
      <sz val="11"/>
      <name val="Arial CE"/>
      <family val="2"/>
    </font>
    <font>
      <b/>
      <sz val="26"/>
      <name val="Arial CE"/>
      <family val="0"/>
    </font>
    <font>
      <sz val="2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49" fontId="3" fillId="0" borderId="10" xfId="0" applyNumberFormat="1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49" fontId="3" fillId="0" borderId="11" xfId="0" applyNumberFormat="1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49" fontId="3" fillId="0" borderId="12" xfId="0" applyNumberFormat="1" applyFont="1" applyBorder="1" applyAlignment="1" applyProtection="1">
      <alignment vertical="center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vertical="center"/>
      <protection hidden="1"/>
    </xf>
    <xf numFmtId="49" fontId="3" fillId="0" borderId="38" xfId="0" applyNumberFormat="1" applyFont="1" applyBorder="1" applyAlignment="1" applyProtection="1">
      <alignment vertical="center"/>
      <protection hidden="1"/>
    </xf>
    <xf numFmtId="49" fontId="3" fillId="0" borderId="39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3" fillId="0" borderId="10" xfId="0" applyNumberFormat="1" applyFont="1" applyBorder="1" applyAlignment="1" applyProtection="1">
      <alignment horizontal="center" vertical="center"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/>
    </xf>
    <xf numFmtId="49" fontId="3" fillId="0" borderId="12" xfId="0" applyNumberFormat="1" applyFont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2" fontId="3" fillId="0" borderId="11" xfId="0" applyNumberFormat="1" applyFont="1" applyBorder="1" applyAlignment="1" applyProtection="1">
      <alignment horizontal="center" vertical="center"/>
      <protection hidden="1"/>
    </xf>
    <xf numFmtId="2" fontId="3" fillId="0" borderId="12" xfId="0" applyNumberFormat="1" applyFont="1" applyBorder="1" applyAlignment="1" applyProtection="1">
      <alignment horizontal="center" vertical="center"/>
      <protection hidden="1"/>
    </xf>
    <xf numFmtId="1" fontId="0" fillId="0" borderId="37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1" fontId="0" fillId="0" borderId="38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1" fontId="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1" fontId="0" fillId="0" borderId="3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1" fillId="0" borderId="43" xfId="0" applyFont="1" applyBorder="1" applyAlignment="1" applyProtection="1">
      <alignment horizontal="center" vertical="center" shrinkToFit="1"/>
      <protection hidden="1"/>
    </xf>
    <xf numFmtId="0" fontId="1" fillId="0" borderId="19" xfId="0" applyFont="1" applyBorder="1" applyAlignment="1" applyProtection="1">
      <alignment horizontal="center" vertical="center" shrinkToFit="1"/>
      <protection hidden="1"/>
    </xf>
    <xf numFmtId="0" fontId="1" fillId="0" borderId="50" xfId="0" applyFont="1" applyBorder="1" applyAlignment="1" applyProtection="1">
      <alignment horizontal="center" vertical="center" shrinkToFit="1"/>
      <protection hidden="1"/>
    </xf>
    <xf numFmtId="0" fontId="1" fillId="0" borderId="51" xfId="0" applyFont="1" applyBorder="1" applyAlignment="1" applyProtection="1">
      <alignment horizontal="center" vertical="center" shrinkToFit="1"/>
      <protection hidden="1"/>
    </xf>
    <xf numFmtId="0" fontId="1" fillId="0" borderId="52" xfId="0" applyFont="1" applyBorder="1" applyAlignment="1" applyProtection="1">
      <alignment horizontal="center" vertical="center" shrinkToFit="1"/>
      <protection hidden="1"/>
    </xf>
    <xf numFmtId="1" fontId="0" fillId="0" borderId="10" xfId="0" applyNumberFormat="1" applyFont="1" applyBorder="1" applyAlignment="1" applyProtection="1">
      <alignment horizontal="center" vertical="center"/>
      <protection hidden="1"/>
    </xf>
    <xf numFmtId="1" fontId="0" fillId="0" borderId="20" xfId="0" applyNumberFormat="1" applyFont="1" applyBorder="1" applyAlignment="1" applyProtection="1">
      <alignment horizontal="center" vertical="center"/>
      <protection hidden="1"/>
    </xf>
    <xf numFmtId="2" fontId="0" fillId="0" borderId="10" xfId="0" applyNumberFormat="1" applyFont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1" fontId="0" fillId="0" borderId="23" xfId="0" applyNumberFormat="1" applyFont="1" applyBorder="1" applyAlignment="1" applyProtection="1">
      <alignment horizontal="center" vertical="center"/>
      <protection hidden="1"/>
    </xf>
    <xf numFmtId="2" fontId="0" fillId="0" borderId="11" xfId="0" applyNumberFormat="1" applyFont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1" fontId="0" fillId="0" borderId="12" xfId="0" applyNumberFormat="1" applyFont="1" applyBorder="1" applyAlignment="1" applyProtection="1">
      <alignment horizontal="center" vertical="center"/>
      <protection hidden="1"/>
    </xf>
    <xf numFmtId="1" fontId="0" fillId="0" borderId="28" xfId="0" applyNumberFormat="1" applyFont="1" applyBorder="1" applyAlignment="1" applyProtection="1">
      <alignment horizontal="center" vertical="center"/>
      <protection hidden="1"/>
    </xf>
    <xf numFmtId="2" fontId="0" fillId="0" borderId="12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22" fontId="8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2" fontId="0" fillId="0" borderId="53" xfId="0" applyNumberFormat="1" applyFont="1" applyBorder="1" applyAlignment="1" applyProtection="1">
      <alignment horizontal="center" vertical="center"/>
      <protection hidden="1"/>
    </xf>
    <xf numFmtId="2" fontId="0" fillId="0" borderId="54" xfId="0" applyNumberFormat="1" applyFont="1" applyBorder="1" applyAlignment="1" applyProtection="1">
      <alignment horizontal="center" vertical="center"/>
      <protection hidden="1"/>
    </xf>
    <xf numFmtId="2" fontId="0" fillId="0" borderId="55" xfId="0" applyNumberFormat="1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2" fontId="6" fillId="0" borderId="23" xfId="0" applyNumberFormat="1" applyFont="1" applyBorder="1" applyAlignment="1" applyProtection="1">
      <alignment horizontal="center" vertical="center"/>
      <protection locked="0"/>
    </xf>
    <xf numFmtId="2" fontId="6" fillId="0" borderId="28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" fontId="1" fillId="0" borderId="12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/>
      <protection hidden="1"/>
    </xf>
    <xf numFmtId="0" fontId="0" fillId="0" borderId="57" xfId="0" applyFont="1" applyBorder="1" applyAlignment="1" applyProtection="1">
      <alignment horizontal="left" vertical="center"/>
      <protection hidden="1"/>
    </xf>
    <xf numFmtId="0" fontId="32" fillId="0" borderId="34" xfId="0" applyFont="1" applyBorder="1" applyAlignment="1">
      <alignment/>
    </xf>
    <xf numFmtId="49" fontId="0" fillId="0" borderId="34" xfId="0" applyNumberFormat="1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49" fontId="12" fillId="0" borderId="34" xfId="0" applyNumberFormat="1" applyFont="1" applyBorder="1" applyAlignment="1" applyProtection="1">
      <alignment horizontal="left" vertical="center"/>
      <protection locked="0"/>
    </xf>
    <xf numFmtId="1" fontId="0" fillId="0" borderId="58" xfId="0" applyNumberFormat="1" applyFont="1" applyBorder="1" applyAlignment="1" applyProtection="1">
      <alignment horizontal="center" vertical="center"/>
      <protection hidden="1"/>
    </xf>
    <xf numFmtId="1" fontId="0" fillId="0" borderId="59" xfId="0" applyNumberFormat="1" applyFont="1" applyBorder="1" applyAlignment="1" applyProtection="1">
      <alignment horizontal="center" vertical="center"/>
      <protection locked="0"/>
    </xf>
    <xf numFmtId="0" fontId="32" fillId="0" borderId="60" xfId="0" applyFont="1" applyBorder="1" applyAlignment="1">
      <alignment/>
    </xf>
    <xf numFmtId="2" fontId="0" fillId="0" borderId="61" xfId="0" applyNumberFormat="1" applyFont="1" applyBorder="1" applyAlignment="1" applyProtection="1">
      <alignment horizontal="center" vertical="center"/>
      <protection hidden="1"/>
    </xf>
    <xf numFmtId="2" fontId="0" fillId="0" borderId="58" xfId="0" applyNumberFormat="1" applyFont="1" applyBorder="1" applyAlignment="1" applyProtection="1">
      <alignment horizontal="center" vertical="center"/>
      <protection hidden="1"/>
    </xf>
    <xf numFmtId="2" fontId="1" fillId="0" borderId="58" xfId="0" applyNumberFormat="1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 shrinkToFit="1"/>
      <protection hidden="1"/>
    </xf>
    <xf numFmtId="0" fontId="1" fillId="0" borderId="63" xfId="0" applyFont="1" applyBorder="1" applyAlignment="1" applyProtection="1">
      <alignment horizontal="center" vertical="center" shrinkToFit="1"/>
      <protection hidden="1"/>
    </xf>
    <xf numFmtId="0" fontId="1" fillId="0" borderId="64" xfId="0" applyFont="1" applyBorder="1" applyAlignment="1" applyProtection="1">
      <alignment horizontal="center" vertical="center" shrinkToFit="1"/>
      <protection hidden="1"/>
    </xf>
    <xf numFmtId="49" fontId="0" fillId="0" borderId="60" xfId="0" applyNumberFormat="1" applyFont="1" applyBorder="1" applyAlignment="1" applyProtection="1">
      <alignment horizontal="left" vertical="center"/>
      <protection locked="0"/>
    </xf>
    <xf numFmtId="0" fontId="0" fillId="0" borderId="60" xfId="0" applyFont="1" applyBorder="1" applyAlignment="1" applyProtection="1">
      <alignment horizontal="left" vertical="center"/>
      <protection locked="0"/>
    </xf>
    <xf numFmtId="1" fontId="0" fillId="0" borderId="65" xfId="0" applyNumberFormat="1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2" fontId="0" fillId="0" borderId="66" xfId="0" applyNumberFormat="1" applyFont="1" applyBorder="1" applyAlignment="1" applyProtection="1">
      <alignment horizontal="center" vertical="center"/>
      <protection hidden="1"/>
    </xf>
    <xf numFmtId="2" fontId="0" fillId="0" borderId="45" xfId="0" applyNumberFormat="1" applyFont="1" applyBorder="1" applyAlignment="1" applyProtection="1">
      <alignment horizontal="center" vertical="center"/>
      <protection hidden="1"/>
    </xf>
    <xf numFmtId="2" fontId="1" fillId="0" borderId="45" xfId="0" applyNumberFormat="1" applyFont="1" applyBorder="1" applyAlignment="1" applyProtection="1">
      <alignment horizontal="center" vertical="center"/>
      <protection hidden="1"/>
    </xf>
    <xf numFmtId="0" fontId="1" fillId="0" borderId="65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left" vertical="center"/>
      <protection locked="0"/>
    </xf>
    <xf numFmtId="49" fontId="1" fillId="0" borderId="58" xfId="0" applyNumberFormat="1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 vertical="center"/>
      <protection locked="0"/>
    </xf>
    <xf numFmtId="0" fontId="0" fillId="0" borderId="67" xfId="0" applyFont="1" applyBorder="1" applyAlignment="1" applyProtection="1">
      <alignment horizontal="left" vertical="center"/>
      <protection locked="0"/>
    </xf>
    <xf numFmtId="49" fontId="32" fillId="0" borderId="34" xfId="0" applyNumberFormat="1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 horizontal="center" vertical="center" wrapText="1"/>
      <protection hidden="1"/>
    </xf>
    <xf numFmtId="0" fontId="0" fillId="0" borderId="68" xfId="0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9" fillId="0" borderId="56" xfId="0" applyFont="1" applyBorder="1" applyAlignment="1" applyProtection="1">
      <alignment horizontal="center" vertical="center" wrapText="1"/>
      <protection hidden="1"/>
    </xf>
    <xf numFmtId="0" fontId="9" fillId="0" borderId="52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9" fillId="0" borderId="62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52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0" fontId="13" fillId="0" borderId="62" xfId="0" applyFont="1" applyBorder="1" applyAlignment="1" applyProtection="1">
      <alignment horizontal="center" vertical="center" shrinkToFit="1"/>
      <protection hidden="1"/>
    </xf>
    <xf numFmtId="0" fontId="1" fillId="0" borderId="62" xfId="0" applyFont="1" applyBorder="1" applyAlignment="1" applyProtection="1">
      <alignment horizontal="center" vertical="center" shrinkToFit="1"/>
      <protection hidden="1"/>
    </xf>
    <xf numFmtId="1" fontId="13" fillId="0" borderId="62" xfId="0" applyNumberFormat="1" applyFont="1" applyBorder="1" applyAlignment="1" applyProtection="1">
      <alignment horizontal="center" vertical="center"/>
      <protection hidden="1"/>
    </xf>
    <xf numFmtId="1" fontId="14" fillId="0" borderId="62" xfId="0" applyNumberFormat="1" applyFont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8"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5" customWidth="1"/>
    <col min="2" max="2" width="6.375" style="5" customWidth="1"/>
    <col min="3" max="3" width="16.625" style="5" customWidth="1"/>
    <col min="4" max="4" width="16.125" style="5" customWidth="1"/>
    <col min="5" max="5" width="18.125" style="152" customWidth="1"/>
    <col min="6" max="7" width="6.25390625" style="5" customWidth="1"/>
    <col min="8" max="8" width="6.875" style="5" customWidth="1"/>
    <col min="9" max="9" width="9.375" style="5" customWidth="1"/>
    <col min="10" max="10" width="10.875" style="5" customWidth="1"/>
    <col min="11" max="16384" width="9.125" style="5" customWidth="1"/>
  </cols>
  <sheetData>
    <row r="1" spans="1:10" ht="18" customHeight="1">
      <c r="A1" s="190" t="s">
        <v>7</v>
      </c>
      <c r="B1" s="191"/>
      <c r="C1" s="192"/>
      <c r="D1" s="193"/>
      <c r="E1" s="194" t="s">
        <v>49</v>
      </c>
      <c r="F1" s="195"/>
      <c r="G1" s="195"/>
      <c r="H1" s="195"/>
      <c r="I1" s="200" t="s">
        <v>50</v>
      </c>
      <c r="J1" s="201"/>
    </row>
    <row r="2" spans="1:10" ht="12.75" customHeight="1">
      <c r="A2" s="183" t="s">
        <v>48</v>
      </c>
      <c r="B2" s="184"/>
      <c r="C2" s="185"/>
      <c r="D2" s="186"/>
      <c r="E2" s="196"/>
      <c r="F2" s="197"/>
      <c r="G2" s="197"/>
      <c r="H2" s="197"/>
      <c r="I2" s="202"/>
      <c r="J2" s="203"/>
    </row>
    <row r="3" spans="1:10" ht="14.25" customHeight="1" thickBot="1">
      <c r="A3" s="187"/>
      <c r="B3" s="188"/>
      <c r="C3" s="188"/>
      <c r="D3" s="189"/>
      <c r="E3" s="198"/>
      <c r="F3" s="199"/>
      <c r="G3" s="199"/>
      <c r="H3" s="199"/>
      <c r="I3" s="204"/>
      <c r="J3" s="205"/>
    </row>
    <row r="4" spans="1:10" ht="12" customHeight="1">
      <c r="A4" s="85" t="s">
        <v>8</v>
      </c>
      <c r="B4" s="210" t="s">
        <v>29</v>
      </c>
      <c r="C4" s="206" t="s">
        <v>2</v>
      </c>
      <c r="D4" s="206" t="s">
        <v>3</v>
      </c>
      <c r="E4" s="208" t="s">
        <v>5</v>
      </c>
      <c r="F4" s="149" t="s">
        <v>6</v>
      </c>
      <c r="G4" s="87" t="s">
        <v>6</v>
      </c>
      <c r="H4" s="87" t="s">
        <v>6</v>
      </c>
      <c r="I4" s="88" t="s">
        <v>4</v>
      </c>
      <c r="J4" s="88" t="s">
        <v>0</v>
      </c>
    </row>
    <row r="5" spans="1:10" ht="13.5" customHeight="1" thickBot="1">
      <c r="A5" s="88" t="s">
        <v>1</v>
      </c>
      <c r="B5" s="211"/>
      <c r="C5" s="207"/>
      <c r="D5" s="207"/>
      <c r="E5" s="209"/>
      <c r="F5" s="150">
        <v>1</v>
      </c>
      <c r="G5" s="90">
        <v>2</v>
      </c>
      <c r="H5" s="90">
        <v>3</v>
      </c>
      <c r="I5" s="88" t="s">
        <v>18</v>
      </c>
      <c r="J5" s="88" t="s">
        <v>17</v>
      </c>
    </row>
    <row r="6" spans="1:10" s="96" customFormat="1" ht="15.75" thickBot="1">
      <c r="A6" s="97">
        <v>1</v>
      </c>
      <c r="B6" s="63" t="s">
        <v>30</v>
      </c>
      <c r="C6" s="155" t="s">
        <v>51</v>
      </c>
      <c r="D6" s="155" t="s">
        <v>52</v>
      </c>
      <c r="E6" s="155" t="s">
        <v>53</v>
      </c>
      <c r="F6" s="123">
        <f>'10'!Q4</f>
        <v>158.46</v>
      </c>
      <c r="G6" s="93">
        <f>2!Q4</f>
        <v>189.42000000000002</v>
      </c>
      <c r="H6" s="123">
        <f>3!Q4</f>
        <v>191.62</v>
      </c>
      <c r="I6" s="94">
        <f>SUM(F6:H6)</f>
        <v>539.5</v>
      </c>
      <c r="J6" s="95">
        <f>RANK(I6,$I$6:$I$55)</f>
        <v>14</v>
      </c>
    </row>
    <row r="7" spans="1:10" s="96" customFormat="1" ht="15.75" thickBot="1">
      <c r="A7" s="97">
        <v>2</v>
      </c>
      <c r="B7" s="63" t="s">
        <v>30</v>
      </c>
      <c r="C7" s="156" t="s">
        <v>54</v>
      </c>
      <c r="D7" s="156" t="s">
        <v>55</v>
      </c>
      <c r="E7" s="155" t="s">
        <v>56</v>
      </c>
      <c r="F7" s="123">
        <f>'10'!Q5</f>
        <v>174</v>
      </c>
      <c r="G7" s="93">
        <f>2!Q5</f>
        <v>196.26</v>
      </c>
      <c r="H7" s="123">
        <f>3!Q5</f>
        <v>202.51</v>
      </c>
      <c r="I7" s="94">
        <f aca="true" t="shared" si="0" ref="I7:I55">SUM(F7:H7)</f>
        <v>572.77</v>
      </c>
      <c r="J7" s="95">
        <f aca="true" t="shared" si="1" ref="J7:J55">RANK(I7,$I$6:$I$55)</f>
        <v>4</v>
      </c>
    </row>
    <row r="8" spans="1:10" s="96" customFormat="1" ht="13.5" thickBot="1">
      <c r="A8" s="97">
        <v>3</v>
      </c>
      <c r="B8" s="63" t="s">
        <v>30</v>
      </c>
      <c r="C8" s="156" t="s">
        <v>57</v>
      </c>
      <c r="D8" s="156" t="s">
        <v>58</v>
      </c>
      <c r="E8" s="157" t="s">
        <v>59</v>
      </c>
      <c r="F8" s="123">
        <f>'10'!Q6</f>
        <v>124.24</v>
      </c>
      <c r="G8" s="93">
        <f>2!Q6</f>
        <v>118</v>
      </c>
      <c r="H8" s="123">
        <f>3!Q6</f>
        <v>162.14</v>
      </c>
      <c r="I8" s="94">
        <f t="shared" si="0"/>
        <v>404.38</v>
      </c>
      <c r="J8" s="95">
        <f t="shared" si="1"/>
        <v>43</v>
      </c>
    </row>
    <row r="9" spans="1:10" s="96" customFormat="1" ht="15.75" thickBot="1">
      <c r="A9" s="97">
        <v>4</v>
      </c>
      <c r="B9" s="63" t="s">
        <v>30</v>
      </c>
      <c r="C9" s="155" t="s">
        <v>60</v>
      </c>
      <c r="D9" s="155" t="s">
        <v>61</v>
      </c>
      <c r="E9" s="155" t="s">
        <v>62</v>
      </c>
      <c r="F9" s="123">
        <f>'10'!Q7</f>
        <v>172.41</v>
      </c>
      <c r="G9" s="93">
        <f>2!Q7</f>
        <v>185.44</v>
      </c>
      <c r="H9" s="123">
        <f>3!Q7</f>
        <v>200.69</v>
      </c>
      <c r="I9" s="94">
        <f t="shared" si="0"/>
        <v>558.54</v>
      </c>
      <c r="J9" s="95">
        <f t="shared" si="1"/>
        <v>9</v>
      </c>
    </row>
    <row r="10" spans="1:10" s="96" customFormat="1" ht="15.75" thickBot="1">
      <c r="A10" s="97">
        <v>5</v>
      </c>
      <c r="B10" s="63" t="s">
        <v>135</v>
      </c>
      <c r="C10" s="155" t="s">
        <v>136</v>
      </c>
      <c r="D10" s="155" t="s">
        <v>61</v>
      </c>
      <c r="E10" s="155" t="s">
        <v>62</v>
      </c>
      <c r="F10" s="123">
        <f>'10'!Q8</f>
        <v>151.94</v>
      </c>
      <c r="G10" s="93">
        <f>2!Q8</f>
        <v>168.88</v>
      </c>
      <c r="H10" s="123">
        <f>3!Q8</f>
        <v>184.54</v>
      </c>
      <c r="I10" s="94">
        <f t="shared" si="0"/>
        <v>505.36</v>
      </c>
      <c r="J10" s="95">
        <f t="shared" si="1"/>
        <v>28</v>
      </c>
    </row>
    <row r="11" spans="1:10" s="96" customFormat="1" ht="13.5" thickBot="1">
      <c r="A11" s="97">
        <v>6</v>
      </c>
      <c r="B11" s="63" t="s">
        <v>30</v>
      </c>
      <c r="C11" s="156" t="s">
        <v>63</v>
      </c>
      <c r="D11" s="156" t="s">
        <v>64</v>
      </c>
      <c r="E11" s="157" t="s">
        <v>65</v>
      </c>
      <c r="F11" s="123">
        <f>'10'!Q9</f>
        <v>170.68</v>
      </c>
      <c r="G11" s="93">
        <f>2!Q9</f>
        <v>196.19</v>
      </c>
      <c r="H11" s="123">
        <f>3!Q9</f>
        <v>202.42000000000002</v>
      </c>
      <c r="I11" s="94">
        <f t="shared" si="0"/>
        <v>569.29</v>
      </c>
      <c r="J11" s="95">
        <f t="shared" si="1"/>
        <v>5</v>
      </c>
    </row>
    <row r="12" spans="1:10" s="96" customFormat="1" ht="13.5" thickBot="1">
      <c r="A12" s="97">
        <v>7</v>
      </c>
      <c r="B12" s="63" t="s">
        <v>135</v>
      </c>
      <c r="C12" s="156" t="s">
        <v>137</v>
      </c>
      <c r="D12" s="156" t="s">
        <v>64</v>
      </c>
      <c r="E12" s="157" t="s">
        <v>65</v>
      </c>
      <c r="F12" s="123">
        <f>'10'!Q10</f>
        <v>151.41</v>
      </c>
      <c r="G12" s="93">
        <f>2!Q10</f>
        <v>172.6</v>
      </c>
      <c r="H12" s="123">
        <f>3!Q10</f>
        <v>167.42000000000002</v>
      </c>
      <c r="I12" s="94">
        <f t="shared" si="0"/>
        <v>491.43</v>
      </c>
      <c r="J12" s="95">
        <f t="shared" si="1"/>
        <v>30</v>
      </c>
    </row>
    <row r="13" spans="1:10" s="96" customFormat="1" ht="13.5" thickBot="1">
      <c r="A13" s="97">
        <v>8</v>
      </c>
      <c r="B13" s="63" t="s">
        <v>30</v>
      </c>
      <c r="C13" s="156" t="s">
        <v>66</v>
      </c>
      <c r="D13" s="156" t="s">
        <v>67</v>
      </c>
      <c r="E13" s="157" t="s">
        <v>68</v>
      </c>
      <c r="F13" s="123">
        <f>'10'!Q11</f>
        <v>165.42000000000002</v>
      </c>
      <c r="G13" s="93">
        <f>2!Q11</f>
        <v>188.55</v>
      </c>
      <c r="H13" s="123">
        <f>3!Q11</f>
        <v>192.51</v>
      </c>
      <c r="I13" s="94">
        <f t="shared" si="0"/>
        <v>546.48</v>
      </c>
      <c r="J13" s="95">
        <f t="shared" si="1"/>
        <v>12</v>
      </c>
    </row>
    <row r="14" spans="1:10" s="96" customFormat="1" ht="15.75" thickBot="1">
      <c r="A14" s="97">
        <v>9</v>
      </c>
      <c r="B14" s="63" t="s">
        <v>30</v>
      </c>
      <c r="C14" s="155" t="s">
        <v>69</v>
      </c>
      <c r="D14" s="155" t="s">
        <v>70</v>
      </c>
      <c r="E14" s="155" t="s">
        <v>71</v>
      </c>
      <c r="F14" s="123">
        <f>'10'!Q12</f>
        <v>164.06</v>
      </c>
      <c r="G14" s="93">
        <f>2!Q12</f>
        <v>187.69</v>
      </c>
      <c r="H14" s="123">
        <f>3!Q12</f>
        <v>163.3</v>
      </c>
      <c r="I14" s="94">
        <f t="shared" si="0"/>
        <v>515.05</v>
      </c>
      <c r="J14" s="95">
        <f t="shared" si="1"/>
        <v>22</v>
      </c>
    </row>
    <row r="15" spans="1:10" s="96" customFormat="1" ht="15.75" thickBot="1">
      <c r="A15" s="97">
        <v>10</v>
      </c>
      <c r="B15" s="63" t="s">
        <v>30</v>
      </c>
      <c r="C15" s="155" t="s">
        <v>72</v>
      </c>
      <c r="D15" s="155" t="s">
        <v>73</v>
      </c>
      <c r="E15" s="155" t="s">
        <v>74</v>
      </c>
      <c r="F15" s="123">
        <f>'10'!Q13</f>
        <v>146.94</v>
      </c>
      <c r="G15" s="93">
        <f>2!Q13</f>
        <v>178.29</v>
      </c>
      <c r="H15" s="123">
        <f>3!Q13</f>
        <v>187.22</v>
      </c>
      <c r="I15" s="94">
        <f t="shared" si="0"/>
        <v>512.45</v>
      </c>
      <c r="J15" s="95">
        <f t="shared" si="1"/>
        <v>25</v>
      </c>
    </row>
    <row r="16" spans="1:10" s="96" customFormat="1" ht="13.5" thickBot="1">
      <c r="A16" s="97">
        <v>11</v>
      </c>
      <c r="B16" s="63" t="s">
        <v>30</v>
      </c>
      <c r="C16" s="156" t="s">
        <v>75</v>
      </c>
      <c r="D16" s="156" t="s">
        <v>76</v>
      </c>
      <c r="E16" s="157" t="s">
        <v>77</v>
      </c>
      <c r="F16" s="123">
        <f>'10'!Q14</f>
        <v>172.35</v>
      </c>
      <c r="G16" s="93">
        <f>2!Q14</f>
        <v>194.79</v>
      </c>
      <c r="H16" s="123">
        <f>3!Q14</f>
        <v>191.52</v>
      </c>
      <c r="I16" s="94">
        <f t="shared" si="0"/>
        <v>558.66</v>
      </c>
      <c r="J16" s="95">
        <f t="shared" si="1"/>
        <v>8</v>
      </c>
    </row>
    <row r="17" spans="1:10" s="96" customFormat="1" ht="13.5" thickBot="1">
      <c r="A17" s="97">
        <v>12</v>
      </c>
      <c r="B17" s="63" t="s">
        <v>135</v>
      </c>
      <c r="C17" s="156" t="s">
        <v>75</v>
      </c>
      <c r="D17" s="156" t="s">
        <v>76</v>
      </c>
      <c r="E17" s="157" t="s">
        <v>77</v>
      </c>
      <c r="F17" s="123">
        <f>'10'!Q15</f>
        <v>143.62</v>
      </c>
      <c r="G17" s="93">
        <f>2!Q15</f>
        <v>178.09</v>
      </c>
      <c r="H17" s="123">
        <f>3!Q15</f>
        <v>183.38</v>
      </c>
      <c r="I17" s="94">
        <f t="shared" si="0"/>
        <v>505.09000000000003</v>
      </c>
      <c r="J17" s="95">
        <f t="shared" si="1"/>
        <v>29</v>
      </c>
    </row>
    <row r="18" spans="1:10" s="96" customFormat="1" ht="13.5" thickBot="1">
      <c r="A18" s="97">
        <v>13</v>
      </c>
      <c r="B18" s="63" t="s">
        <v>30</v>
      </c>
      <c r="C18" s="156" t="s">
        <v>78</v>
      </c>
      <c r="D18" s="156" t="s">
        <v>67</v>
      </c>
      <c r="E18" s="157" t="s">
        <v>71</v>
      </c>
      <c r="F18" s="123">
        <f>'10'!Q16</f>
        <v>164.32</v>
      </c>
      <c r="G18" s="93">
        <f>2!Q16</f>
        <v>182.81</v>
      </c>
      <c r="H18" s="123">
        <f>3!Q16</f>
        <v>179.12</v>
      </c>
      <c r="I18" s="94">
        <f t="shared" si="0"/>
        <v>526.25</v>
      </c>
      <c r="J18" s="95">
        <f t="shared" si="1"/>
        <v>20</v>
      </c>
    </row>
    <row r="19" spans="1:10" s="96" customFormat="1" ht="13.5" thickBot="1">
      <c r="A19" s="97">
        <v>14</v>
      </c>
      <c r="B19" s="63" t="s">
        <v>30</v>
      </c>
      <c r="C19" s="156" t="s">
        <v>79</v>
      </c>
      <c r="D19" s="156" t="s">
        <v>67</v>
      </c>
      <c r="E19" s="157" t="s">
        <v>71</v>
      </c>
      <c r="F19" s="123">
        <f>'10'!Q17</f>
        <v>163.54</v>
      </c>
      <c r="G19" s="93">
        <f>2!Q17</f>
        <v>187.82</v>
      </c>
      <c r="H19" s="123">
        <f>3!Q17</f>
        <v>178.76</v>
      </c>
      <c r="I19" s="94">
        <f t="shared" si="0"/>
        <v>530.12</v>
      </c>
      <c r="J19" s="95">
        <f t="shared" si="1"/>
        <v>18</v>
      </c>
    </row>
    <row r="20" spans="1:10" s="96" customFormat="1" ht="13.5" thickBot="1">
      <c r="A20" s="97">
        <v>15</v>
      </c>
      <c r="B20" s="63" t="s">
        <v>135</v>
      </c>
      <c r="C20" s="156" t="s">
        <v>79</v>
      </c>
      <c r="D20" s="156" t="s">
        <v>67</v>
      </c>
      <c r="E20" s="157" t="s">
        <v>71</v>
      </c>
      <c r="F20" s="123">
        <f>'10'!Q18</f>
        <v>73.2</v>
      </c>
      <c r="G20" s="93">
        <f>2!Q18</f>
        <v>101.8</v>
      </c>
      <c r="H20" s="123">
        <f>3!Q18</f>
        <v>110.8</v>
      </c>
      <c r="I20" s="94">
        <f t="shared" si="0"/>
        <v>285.8</v>
      </c>
      <c r="J20" s="95">
        <f t="shared" si="1"/>
        <v>44</v>
      </c>
    </row>
    <row r="21" spans="1:10" s="96" customFormat="1" ht="13.5" thickBot="1">
      <c r="A21" s="97">
        <v>16</v>
      </c>
      <c r="B21" s="63" t="s">
        <v>30</v>
      </c>
      <c r="C21" s="156" t="s">
        <v>80</v>
      </c>
      <c r="D21" s="156" t="s">
        <v>64</v>
      </c>
      <c r="E21" s="157" t="s">
        <v>62</v>
      </c>
      <c r="F21" s="123">
        <f>'10'!Q19</f>
        <v>172.32999999999998</v>
      </c>
      <c r="G21" s="93">
        <f>2!Q19</f>
        <v>184.15</v>
      </c>
      <c r="H21" s="123">
        <f>3!Q19</f>
        <v>193.25</v>
      </c>
      <c r="I21" s="94">
        <f t="shared" si="0"/>
        <v>549.73</v>
      </c>
      <c r="J21" s="95">
        <f t="shared" si="1"/>
        <v>11</v>
      </c>
    </row>
    <row r="22" spans="1:10" s="96" customFormat="1" ht="13.5" thickBot="1">
      <c r="A22" s="97">
        <v>17</v>
      </c>
      <c r="B22" s="63" t="s">
        <v>30</v>
      </c>
      <c r="C22" s="156" t="s">
        <v>81</v>
      </c>
      <c r="D22" s="156" t="s">
        <v>82</v>
      </c>
      <c r="E22" s="157" t="s">
        <v>71</v>
      </c>
      <c r="F22" s="123">
        <f>'10'!Q20</f>
        <v>165.74</v>
      </c>
      <c r="G22" s="93">
        <f>2!Q20</f>
        <v>164.37</v>
      </c>
      <c r="H22" s="123">
        <f>3!Q20</f>
        <v>182.81</v>
      </c>
      <c r="I22" s="94">
        <f t="shared" si="0"/>
        <v>512.9200000000001</v>
      </c>
      <c r="J22" s="95">
        <f t="shared" si="1"/>
        <v>24</v>
      </c>
    </row>
    <row r="23" spans="1:10" s="96" customFormat="1" ht="13.5" thickBot="1">
      <c r="A23" s="97">
        <v>18</v>
      </c>
      <c r="B23" s="63" t="s">
        <v>30</v>
      </c>
      <c r="C23" s="156" t="s">
        <v>83</v>
      </c>
      <c r="D23" s="156" t="s">
        <v>67</v>
      </c>
      <c r="E23" s="157" t="s">
        <v>68</v>
      </c>
      <c r="F23" s="123">
        <f>'10'!Q21</f>
        <v>152.64</v>
      </c>
      <c r="G23" s="93">
        <f>2!Q21</f>
        <v>162.18</v>
      </c>
      <c r="H23" s="123">
        <f>3!Q21</f>
        <v>159.3</v>
      </c>
      <c r="I23" s="94">
        <f t="shared" si="0"/>
        <v>474.12</v>
      </c>
      <c r="J23" s="95">
        <f t="shared" si="1"/>
        <v>35</v>
      </c>
    </row>
    <row r="24" spans="1:10" s="96" customFormat="1" ht="13.5" thickBot="1">
      <c r="A24" s="97">
        <v>19</v>
      </c>
      <c r="B24" s="63" t="s">
        <v>30</v>
      </c>
      <c r="C24" s="156" t="s">
        <v>84</v>
      </c>
      <c r="D24" s="156" t="s">
        <v>64</v>
      </c>
      <c r="E24" s="157" t="s">
        <v>85</v>
      </c>
      <c r="F24" s="123">
        <f>'10'!Q22</f>
        <v>160.4</v>
      </c>
      <c r="G24" s="93">
        <f>2!Q22</f>
        <v>195.54</v>
      </c>
      <c r="H24" s="123">
        <f>3!Q22</f>
        <v>203.72</v>
      </c>
      <c r="I24" s="94">
        <f t="shared" si="0"/>
        <v>559.66</v>
      </c>
      <c r="J24" s="95">
        <f t="shared" si="1"/>
        <v>7</v>
      </c>
    </row>
    <row r="25" spans="1:10" s="96" customFormat="1" ht="13.5" thickBot="1">
      <c r="A25" s="97">
        <v>20</v>
      </c>
      <c r="B25" s="63" t="s">
        <v>30</v>
      </c>
      <c r="C25" s="156" t="s">
        <v>86</v>
      </c>
      <c r="D25" s="156" t="s">
        <v>87</v>
      </c>
      <c r="E25" s="157" t="s">
        <v>56</v>
      </c>
      <c r="F25" s="123">
        <f>'10'!Q23</f>
        <v>167.89</v>
      </c>
      <c r="G25" s="93">
        <f>2!Q23</f>
        <v>187.66</v>
      </c>
      <c r="H25" s="123">
        <f>3!Q23</f>
        <v>201.78</v>
      </c>
      <c r="I25" s="94">
        <f t="shared" si="0"/>
        <v>557.3299999999999</v>
      </c>
      <c r="J25" s="95">
        <f t="shared" si="1"/>
        <v>10</v>
      </c>
    </row>
    <row r="26" spans="1:10" s="96" customFormat="1" ht="15.75" thickBot="1">
      <c r="A26" s="97">
        <v>21</v>
      </c>
      <c r="B26" s="63" t="s">
        <v>30</v>
      </c>
      <c r="C26" s="155" t="s">
        <v>88</v>
      </c>
      <c r="D26" s="155" t="s">
        <v>89</v>
      </c>
      <c r="E26" s="155" t="s">
        <v>90</v>
      </c>
      <c r="F26" s="123">
        <f>'10'!Q24</f>
        <v>157.75</v>
      </c>
      <c r="G26" s="93">
        <f>2!Q24</f>
        <v>132.59</v>
      </c>
      <c r="H26" s="123">
        <f>3!Q24</f>
        <v>165.23000000000002</v>
      </c>
      <c r="I26" s="94">
        <f t="shared" si="0"/>
        <v>455.57000000000005</v>
      </c>
      <c r="J26" s="95">
        <f t="shared" si="1"/>
        <v>38</v>
      </c>
    </row>
    <row r="27" spans="1:10" s="96" customFormat="1" ht="15.75" thickBot="1">
      <c r="A27" s="97">
        <v>22</v>
      </c>
      <c r="B27" s="63" t="s">
        <v>30</v>
      </c>
      <c r="C27" s="155" t="s">
        <v>138</v>
      </c>
      <c r="D27" s="155" t="s">
        <v>91</v>
      </c>
      <c r="E27" s="155" t="s">
        <v>92</v>
      </c>
      <c r="F27" s="123">
        <f>'10'!Q25</f>
        <v>150.52</v>
      </c>
      <c r="G27" s="93">
        <f>2!Q25</f>
        <v>133.01</v>
      </c>
      <c r="H27" s="123">
        <f>3!Q25</f>
        <v>153.6</v>
      </c>
      <c r="I27" s="94">
        <f t="shared" si="0"/>
        <v>437.13</v>
      </c>
      <c r="J27" s="95">
        <f t="shared" si="1"/>
        <v>39</v>
      </c>
    </row>
    <row r="28" spans="1:10" s="96" customFormat="1" ht="15.75" thickBot="1">
      <c r="A28" s="97">
        <v>23</v>
      </c>
      <c r="B28" s="63" t="s">
        <v>30</v>
      </c>
      <c r="C28" s="155" t="s">
        <v>139</v>
      </c>
      <c r="D28" s="155" t="s">
        <v>91</v>
      </c>
      <c r="E28" s="155" t="s">
        <v>92</v>
      </c>
      <c r="F28" s="123">
        <f>'10'!Q26</f>
        <v>166.55</v>
      </c>
      <c r="G28" s="93">
        <f>2!Q26</f>
        <v>160.57999999999998</v>
      </c>
      <c r="H28" s="123">
        <f>3!Q26</f>
        <v>148.07</v>
      </c>
      <c r="I28" s="94">
        <f t="shared" si="0"/>
        <v>475.2</v>
      </c>
      <c r="J28" s="95">
        <f t="shared" si="1"/>
        <v>34</v>
      </c>
    </row>
    <row r="29" spans="1:10" s="96" customFormat="1" ht="15.75" thickBot="1">
      <c r="A29" s="97">
        <v>24</v>
      </c>
      <c r="B29" s="63" t="s">
        <v>30</v>
      </c>
      <c r="C29" s="155" t="s">
        <v>93</v>
      </c>
      <c r="D29" s="155" t="s">
        <v>94</v>
      </c>
      <c r="E29" s="157" t="s">
        <v>68</v>
      </c>
      <c r="F29" s="123">
        <f>'10'!Q27</f>
        <v>160.39</v>
      </c>
      <c r="G29" s="93">
        <f>2!Q27</f>
        <v>179.11</v>
      </c>
      <c r="H29" s="123">
        <f>3!Q27</f>
        <v>190.88</v>
      </c>
      <c r="I29" s="94">
        <f t="shared" si="0"/>
        <v>530.38</v>
      </c>
      <c r="J29" s="95">
        <f t="shared" si="1"/>
        <v>17</v>
      </c>
    </row>
    <row r="30" spans="1:10" s="96" customFormat="1" ht="15.75" thickBot="1">
      <c r="A30" s="97">
        <v>25</v>
      </c>
      <c r="B30" s="63" t="s">
        <v>30</v>
      </c>
      <c r="C30" s="155" t="s">
        <v>95</v>
      </c>
      <c r="D30" s="155" t="s">
        <v>94</v>
      </c>
      <c r="E30" s="155" t="s">
        <v>96</v>
      </c>
      <c r="F30" s="123">
        <f>'10'!Q28</f>
        <v>139.67000000000002</v>
      </c>
      <c r="G30" s="93">
        <f>2!Q28</f>
        <v>137.64</v>
      </c>
      <c r="H30" s="123">
        <f>3!Q28</f>
        <v>148.64</v>
      </c>
      <c r="I30" s="94">
        <f t="shared" si="0"/>
        <v>425.95</v>
      </c>
      <c r="J30" s="95">
        <f t="shared" si="1"/>
        <v>41</v>
      </c>
    </row>
    <row r="31" spans="1:10" s="96" customFormat="1" ht="13.5" thickBot="1">
      <c r="A31" s="97">
        <v>26</v>
      </c>
      <c r="B31" s="63" t="s">
        <v>30</v>
      </c>
      <c r="C31" s="156" t="s">
        <v>97</v>
      </c>
      <c r="D31" s="156" t="s">
        <v>98</v>
      </c>
      <c r="E31" s="157" t="s">
        <v>99</v>
      </c>
      <c r="F31" s="123">
        <f>'10'!Q29</f>
        <v>174.8</v>
      </c>
      <c r="G31" s="93">
        <f>2!Q29</f>
        <v>196.67000000000002</v>
      </c>
      <c r="H31" s="123">
        <f>3!Q29</f>
        <v>195.29</v>
      </c>
      <c r="I31" s="94">
        <f t="shared" si="0"/>
        <v>566.76</v>
      </c>
      <c r="J31" s="95">
        <f t="shared" si="1"/>
        <v>6</v>
      </c>
    </row>
    <row r="32" spans="1:10" s="96" customFormat="1" ht="13.5" thickBot="1">
      <c r="A32" s="97">
        <v>27</v>
      </c>
      <c r="B32" s="63" t="s">
        <v>30</v>
      </c>
      <c r="C32" s="156" t="s">
        <v>100</v>
      </c>
      <c r="D32" s="156" t="s">
        <v>101</v>
      </c>
      <c r="E32" s="157" t="s">
        <v>77</v>
      </c>
      <c r="F32" s="123">
        <f>'10'!Q30</f>
        <v>177.25</v>
      </c>
      <c r="G32" s="93">
        <f>2!Q30</f>
        <v>199.96</v>
      </c>
      <c r="H32" s="123">
        <f>3!Q30</f>
        <v>205.23</v>
      </c>
      <c r="I32" s="94">
        <f t="shared" si="0"/>
        <v>582.44</v>
      </c>
      <c r="J32" s="95">
        <f t="shared" si="1"/>
        <v>3</v>
      </c>
    </row>
    <row r="33" spans="1:10" s="96" customFormat="1" ht="13.5" thickBot="1">
      <c r="A33" s="97">
        <v>28</v>
      </c>
      <c r="B33" s="63" t="s">
        <v>30</v>
      </c>
      <c r="C33" s="156" t="s">
        <v>102</v>
      </c>
      <c r="D33" s="156" t="s">
        <v>87</v>
      </c>
      <c r="E33" s="157" t="s">
        <v>68</v>
      </c>
      <c r="F33" s="123">
        <f>'10'!Q31</f>
        <v>122.91</v>
      </c>
      <c r="G33" s="93">
        <f>2!Q31</f>
        <v>61.5</v>
      </c>
      <c r="H33" s="123">
        <f>3!Q31</f>
        <v>100.4</v>
      </c>
      <c r="I33" s="94">
        <f t="shared" si="0"/>
        <v>284.81</v>
      </c>
      <c r="J33" s="95">
        <f t="shared" si="1"/>
        <v>45</v>
      </c>
    </row>
    <row r="34" spans="1:10" s="96" customFormat="1" ht="13.5" thickBot="1">
      <c r="A34" s="97">
        <v>29</v>
      </c>
      <c r="B34" s="63" t="s">
        <v>30</v>
      </c>
      <c r="C34" s="156" t="s">
        <v>103</v>
      </c>
      <c r="D34" s="156" t="s">
        <v>104</v>
      </c>
      <c r="E34" s="157" t="s">
        <v>68</v>
      </c>
      <c r="F34" s="123">
        <f>'10'!Q32</f>
        <v>156.51</v>
      </c>
      <c r="G34" s="93">
        <f>2!Q32</f>
        <v>145.28</v>
      </c>
      <c r="H34" s="123">
        <f>3!Q32</f>
        <v>178.04</v>
      </c>
      <c r="I34" s="94">
        <f t="shared" si="0"/>
        <v>479.8299999999999</v>
      </c>
      <c r="J34" s="95">
        <f t="shared" si="1"/>
        <v>33</v>
      </c>
    </row>
    <row r="35" spans="1:10" s="96" customFormat="1" ht="13.5" thickBot="1">
      <c r="A35" s="97">
        <v>30</v>
      </c>
      <c r="B35" s="63" t="s">
        <v>30</v>
      </c>
      <c r="C35" s="156" t="s">
        <v>105</v>
      </c>
      <c r="D35" s="156" t="s">
        <v>106</v>
      </c>
      <c r="E35" s="157" t="s">
        <v>107</v>
      </c>
      <c r="F35" s="123">
        <f>'10'!Q33</f>
        <v>138.46</v>
      </c>
      <c r="G35" s="93">
        <f>2!Q33</f>
        <v>160.75</v>
      </c>
      <c r="H35" s="123">
        <f>3!Q33</f>
        <v>181.46</v>
      </c>
      <c r="I35" s="94">
        <f t="shared" si="0"/>
        <v>480.6700000000001</v>
      </c>
      <c r="J35" s="95">
        <f t="shared" si="1"/>
        <v>32</v>
      </c>
    </row>
    <row r="36" spans="1:10" s="96" customFormat="1" ht="15.75" thickBot="1">
      <c r="A36" s="97">
        <v>31</v>
      </c>
      <c r="B36" s="63" t="s">
        <v>30</v>
      </c>
      <c r="C36" s="155" t="s">
        <v>108</v>
      </c>
      <c r="D36" s="158" t="s">
        <v>109</v>
      </c>
      <c r="E36" s="155" t="s">
        <v>110</v>
      </c>
      <c r="F36" s="123">
        <f>'10'!Q34</f>
        <v>153.43</v>
      </c>
      <c r="G36" s="93">
        <f>2!Q34</f>
        <v>159.31</v>
      </c>
      <c r="H36" s="123">
        <f>3!Q34</f>
        <v>173.39</v>
      </c>
      <c r="I36" s="94">
        <f t="shared" si="0"/>
        <v>486.13</v>
      </c>
      <c r="J36" s="95">
        <f t="shared" si="1"/>
        <v>31</v>
      </c>
    </row>
    <row r="37" spans="1:10" s="96" customFormat="1" ht="13.5" thickBot="1">
      <c r="A37" s="97">
        <v>32</v>
      </c>
      <c r="B37" s="63" t="s">
        <v>30</v>
      </c>
      <c r="C37" s="156" t="s">
        <v>111</v>
      </c>
      <c r="D37" s="156" t="s">
        <v>112</v>
      </c>
      <c r="E37" s="157" t="s">
        <v>113</v>
      </c>
      <c r="F37" s="123">
        <f>'10'!Q35</f>
        <v>163.12</v>
      </c>
      <c r="G37" s="93">
        <f>2!Q35</f>
        <v>184.74</v>
      </c>
      <c r="H37" s="123">
        <f>3!Q35</f>
        <v>192.88</v>
      </c>
      <c r="I37" s="94">
        <f t="shared" si="0"/>
        <v>540.74</v>
      </c>
      <c r="J37" s="95">
        <f t="shared" si="1"/>
        <v>13</v>
      </c>
    </row>
    <row r="38" spans="1:10" s="96" customFormat="1" ht="13.5" thickBot="1">
      <c r="A38" s="97">
        <v>33</v>
      </c>
      <c r="B38" s="63" t="s">
        <v>135</v>
      </c>
      <c r="C38" s="156" t="s">
        <v>111</v>
      </c>
      <c r="D38" s="156" t="s">
        <v>112</v>
      </c>
      <c r="E38" s="157" t="s">
        <v>113</v>
      </c>
      <c r="F38" s="123">
        <f>'10'!Q36</f>
        <v>162.36</v>
      </c>
      <c r="G38" s="93">
        <f>2!Q36</f>
        <v>184.14</v>
      </c>
      <c r="H38" s="123">
        <f>3!Q36</f>
        <v>182.09</v>
      </c>
      <c r="I38" s="94">
        <f t="shared" si="0"/>
        <v>528.59</v>
      </c>
      <c r="J38" s="95">
        <f t="shared" si="1"/>
        <v>19</v>
      </c>
    </row>
    <row r="39" spans="1:10" s="96" customFormat="1" ht="15.75" thickBot="1">
      <c r="A39" s="97">
        <v>34</v>
      </c>
      <c r="B39" s="63" t="s">
        <v>30</v>
      </c>
      <c r="C39" s="155" t="s">
        <v>114</v>
      </c>
      <c r="D39" s="155" t="s">
        <v>115</v>
      </c>
      <c r="E39" s="155" t="s">
        <v>62</v>
      </c>
      <c r="F39" s="123">
        <f>'10'!Q37</f>
        <v>182.2</v>
      </c>
      <c r="G39" s="93">
        <f>2!Q37</f>
        <v>206.7</v>
      </c>
      <c r="H39" s="123">
        <f>3!Q37</f>
        <v>209.35</v>
      </c>
      <c r="I39" s="94">
        <f t="shared" si="0"/>
        <v>598.25</v>
      </c>
      <c r="J39" s="95">
        <f t="shared" si="1"/>
        <v>1</v>
      </c>
    </row>
    <row r="40" spans="1:10" s="96" customFormat="1" ht="13.5" thickBot="1">
      <c r="A40" s="97">
        <v>35</v>
      </c>
      <c r="B40" s="63" t="s">
        <v>30</v>
      </c>
      <c r="C40" s="156" t="s">
        <v>116</v>
      </c>
      <c r="D40" s="156" t="s">
        <v>117</v>
      </c>
      <c r="E40" s="157" t="s">
        <v>74</v>
      </c>
      <c r="F40" s="123">
        <f>'10'!Q38</f>
        <v>178.46</v>
      </c>
      <c r="G40" s="93">
        <f>2!Q38</f>
        <v>205.95</v>
      </c>
      <c r="H40" s="123">
        <f>3!Q38</f>
        <v>204.2</v>
      </c>
      <c r="I40" s="94">
        <f t="shared" si="0"/>
        <v>588.6099999999999</v>
      </c>
      <c r="J40" s="95">
        <f t="shared" si="1"/>
        <v>2</v>
      </c>
    </row>
    <row r="41" spans="1:10" s="96" customFormat="1" ht="15.75" thickBot="1">
      <c r="A41" s="97">
        <v>36</v>
      </c>
      <c r="B41" s="63" t="s">
        <v>30</v>
      </c>
      <c r="C41" s="155" t="s">
        <v>118</v>
      </c>
      <c r="D41" s="155" t="s">
        <v>119</v>
      </c>
      <c r="E41" s="155" t="s">
        <v>120</v>
      </c>
      <c r="F41" s="123">
        <f>'10'!Q39</f>
        <v>142.27</v>
      </c>
      <c r="G41" s="93">
        <f>2!Q39</f>
        <v>131.12</v>
      </c>
      <c r="H41" s="123">
        <f>3!Q39</f>
        <v>158.63</v>
      </c>
      <c r="I41" s="94">
        <f t="shared" si="0"/>
        <v>432.02</v>
      </c>
      <c r="J41" s="95">
        <f t="shared" si="1"/>
        <v>40</v>
      </c>
    </row>
    <row r="42" spans="1:10" s="96" customFormat="1" ht="15.75" thickBot="1">
      <c r="A42" s="97">
        <v>37</v>
      </c>
      <c r="B42" s="63" t="s">
        <v>30</v>
      </c>
      <c r="C42" s="155" t="s">
        <v>121</v>
      </c>
      <c r="D42" s="155" t="s">
        <v>119</v>
      </c>
      <c r="E42" s="155" t="s">
        <v>120</v>
      </c>
      <c r="F42" s="123">
        <f>'10'!Q40</f>
        <v>155.86</v>
      </c>
      <c r="G42" s="93">
        <f>2!Q40</f>
        <v>163.15</v>
      </c>
      <c r="H42" s="123">
        <f>3!Q40</f>
        <v>188.53</v>
      </c>
      <c r="I42" s="94">
        <f t="shared" si="0"/>
        <v>507.53999999999996</v>
      </c>
      <c r="J42" s="95">
        <f t="shared" si="1"/>
        <v>27</v>
      </c>
    </row>
    <row r="43" spans="1:10" s="96" customFormat="1" ht="15.75" thickBot="1">
      <c r="A43" s="97">
        <v>38</v>
      </c>
      <c r="B43" s="63" t="s">
        <v>30</v>
      </c>
      <c r="C43" s="155" t="s">
        <v>122</v>
      </c>
      <c r="D43" s="155" t="s">
        <v>123</v>
      </c>
      <c r="E43" s="155" t="s">
        <v>124</v>
      </c>
      <c r="F43" s="123">
        <f>'10'!Q41</f>
        <v>157.22</v>
      </c>
      <c r="G43" s="93">
        <f>2!Q41</f>
        <v>189.97</v>
      </c>
      <c r="H43" s="123">
        <f>3!Q41</f>
        <v>184.15</v>
      </c>
      <c r="I43" s="94">
        <f t="shared" si="0"/>
        <v>531.34</v>
      </c>
      <c r="J43" s="95">
        <f t="shared" si="1"/>
        <v>16</v>
      </c>
    </row>
    <row r="44" spans="1:10" s="96" customFormat="1" ht="13.5" thickBot="1">
      <c r="A44" s="97">
        <v>39</v>
      </c>
      <c r="B44" s="63" t="s">
        <v>30</v>
      </c>
      <c r="C44" s="156" t="s">
        <v>125</v>
      </c>
      <c r="D44" s="156" t="s">
        <v>61</v>
      </c>
      <c r="E44" s="157" t="s">
        <v>53</v>
      </c>
      <c r="F44" s="123">
        <f>'10'!Q42</f>
        <v>163.02</v>
      </c>
      <c r="G44" s="93">
        <f>2!Q42</f>
        <v>185.15</v>
      </c>
      <c r="H44" s="123">
        <f>3!Q42</f>
        <v>184.93</v>
      </c>
      <c r="I44" s="94">
        <f t="shared" si="0"/>
        <v>533.1</v>
      </c>
      <c r="J44" s="95">
        <f t="shared" si="1"/>
        <v>15</v>
      </c>
    </row>
    <row r="45" spans="1:10" s="96" customFormat="1" ht="13.5" thickBot="1">
      <c r="A45" s="97">
        <v>40</v>
      </c>
      <c r="B45" s="63" t="s">
        <v>135</v>
      </c>
      <c r="C45" s="156" t="s">
        <v>125</v>
      </c>
      <c r="D45" s="156" t="s">
        <v>61</v>
      </c>
      <c r="E45" s="157" t="s">
        <v>53</v>
      </c>
      <c r="F45" s="123">
        <f>'10'!Q43</f>
        <v>146.36</v>
      </c>
      <c r="G45" s="93">
        <f>2!Q43</f>
        <v>157.07</v>
      </c>
      <c r="H45" s="123">
        <f>3!Q43</f>
        <v>157.56</v>
      </c>
      <c r="I45" s="94">
        <f t="shared" si="0"/>
        <v>460.99</v>
      </c>
      <c r="J45" s="95">
        <f t="shared" si="1"/>
        <v>37</v>
      </c>
    </row>
    <row r="46" spans="1:10" s="96" customFormat="1" ht="15.75" thickBot="1">
      <c r="A46" s="97">
        <v>41</v>
      </c>
      <c r="B46" s="63" t="s">
        <v>30</v>
      </c>
      <c r="C46" s="155" t="s">
        <v>126</v>
      </c>
      <c r="D46" s="155" t="s">
        <v>127</v>
      </c>
      <c r="E46" s="155" t="s">
        <v>53</v>
      </c>
      <c r="F46" s="123">
        <f>'10'!Q44</f>
        <v>165.86</v>
      </c>
      <c r="G46" s="93">
        <f>2!Q44</f>
        <v>162.07999999999998</v>
      </c>
      <c r="H46" s="123">
        <f>3!Q44</f>
        <v>181.75</v>
      </c>
      <c r="I46" s="94">
        <f t="shared" si="0"/>
        <v>509.69</v>
      </c>
      <c r="J46" s="95">
        <f t="shared" si="1"/>
        <v>26</v>
      </c>
    </row>
    <row r="47" spans="1:10" s="96" customFormat="1" ht="13.5" thickBot="1">
      <c r="A47" s="97">
        <v>42</v>
      </c>
      <c r="B47" s="63" t="s">
        <v>30</v>
      </c>
      <c r="C47" s="156" t="s">
        <v>128</v>
      </c>
      <c r="D47" s="156" t="s">
        <v>129</v>
      </c>
      <c r="E47" s="157" t="s">
        <v>53</v>
      </c>
      <c r="F47" s="123">
        <f>'10'!Q45</f>
        <v>166.9</v>
      </c>
      <c r="G47" s="93">
        <f>2!Q45</f>
        <v>170.06</v>
      </c>
      <c r="H47" s="123">
        <f>3!Q45</f>
        <v>183.32999999999998</v>
      </c>
      <c r="I47" s="94">
        <f t="shared" si="0"/>
        <v>520.29</v>
      </c>
      <c r="J47" s="95">
        <f t="shared" si="1"/>
        <v>21</v>
      </c>
    </row>
    <row r="48" spans="1:10" s="96" customFormat="1" ht="13.5" thickBot="1">
      <c r="A48" s="97">
        <v>43</v>
      </c>
      <c r="B48" s="63" t="s">
        <v>30</v>
      </c>
      <c r="C48" s="156" t="s">
        <v>130</v>
      </c>
      <c r="D48" s="157" t="s">
        <v>131</v>
      </c>
      <c r="E48" s="157" t="s">
        <v>53</v>
      </c>
      <c r="F48" s="123">
        <f>'10'!Q46</f>
        <v>128.8</v>
      </c>
      <c r="G48" s="93">
        <f>2!Q46</f>
        <v>140.84</v>
      </c>
      <c r="H48" s="123">
        <f>3!Q46</f>
        <v>141.85</v>
      </c>
      <c r="I48" s="94">
        <f t="shared" si="0"/>
        <v>411.49</v>
      </c>
      <c r="J48" s="95">
        <f t="shared" si="1"/>
        <v>42</v>
      </c>
    </row>
    <row r="49" spans="1:10" s="96" customFormat="1" ht="13.5" thickBot="1">
      <c r="A49" s="97">
        <v>44</v>
      </c>
      <c r="B49" s="63" t="s">
        <v>30</v>
      </c>
      <c r="C49" s="156" t="s">
        <v>132</v>
      </c>
      <c r="D49" s="156" t="s">
        <v>133</v>
      </c>
      <c r="E49" s="157" t="s">
        <v>77</v>
      </c>
      <c r="F49" s="123">
        <f>'10'!Q47</f>
        <v>154.37</v>
      </c>
      <c r="G49" s="93">
        <f>2!Q47</f>
        <v>170.05</v>
      </c>
      <c r="H49" s="123">
        <f>3!Q47</f>
        <v>189.92000000000002</v>
      </c>
      <c r="I49" s="94">
        <f t="shared" si="0"/>
        <v>514.34</v>
      </c>
      <c r="J49" s="95">
        <f t="shared" si="1"/>
        <v>23</v>
      </c>
    </row>
    <row r="50" spans="1:10" s="96" customFormat="1" ht="13.5" thickBot="1">
      <c r="A50" s="97">
        <v>45</v>
      </c>
      <c r="B50" s="63" t="s">
        <v>30</v>
      </c>
      <c r="C50" s="156" t="s">
        <v>134</v>
      </c>
      <c r="D50" s="156" t="s">
        <v>106</v>
      </c>
      <c r="E50" s="157" t="s">
        <v>124</v>
      </c>
      <c r="F50" s="123">
        <f>'10'!Q48</f>
        <v>149.13</v>
      </c>
      <c r="G50" s="93">
        <f>2!Q48</f>
        <v>167.74</v>
      </c>
      <c r="H50" s="123">
        <f>3!Q48</f>
        <v>151.55</v>
      </c>
      <c r="I50" s="94">
        <f t="shared" si="0"/>
        <v>468.42</v>
      </c>
      <c r="J50" s="95">
        <f t="shared" si="1"/>
        <v>36</v>
      </c>
    </row>
    <row r="51" spans="1:10" s="96" customFormat="1" ht="13.5" thickBot="1">
      <c r="A51" s="97">
        <v>46</v>
      </c>
      <c r="B51" s="63" t="s">
        <v>30</v>
      </c>
      <c r="C51" s="1"/>
      <c r="D51" s="64"/>
      <c r="E51" s="151"/>
      <c r="F51" s="123">
        <f>'10'!Q49</f>
        <v>0</v>
      </c>
      <c r="G51" s="93">
        <f>2!Q49</f>
        <v>0</v>
      </c>
      <c r="H51" s="123">
        <f>3!Q49</f>
        <v>0</v>
      </c>
      <c r="I51" s="94">
        <f t="shared" si="0"/>
        <v>0</v>
      </c>
      <c r="J51" s="95">
        <f t="shared" si="1"/>
        <v>46</v>
      </c>
    </row>
    <row r="52" spans="1:10" s="96" customFormat="1" ht="13.5" thickBot="1">
      <c r="A52" s="97">
        <v>47</v>
      </c>
      <c r="B52" s="63" t="s">
        <v>30</v>
      </c>
      <c r="C52" s="1"/>
      <c r="D52" s="64"/>
      <c r="E52" s="151"/>
      <c r="F52" s="123">
        <f>'10'!Q50</f>
        <v>0</v>
      </c>
      <c r="G52" s="93">
        <f>2!Q50</f>
        <v>0</v>
      </c>
      <c r="H52" s="123">
        <f>3!Q50</f>
        <v>0</v>
      </c>
      <c r="I52" s="94">
        <f t="shared" si="0"/>
        <v>0</v>
      </c>
      <c r="J52" s="95">
        <f t="shared" si="1"/>
        <v>46</v>
      </c>
    </row>
    <row r="53" spans="1:10" s="96" customFormat="1" ht="13.5" thickBot="1">
      <c r="A53" s="97">
        <v>48</v>
      </c>
      <c r="B53" s="63" t="s">
        <v>30</v>
      </c>
      <c r="C53" s="1"/>
      <c r="D53" s="64"/>
      <c r="E53" s="151"/>
      <c r="F53" s="123">
        <f>'10'!Q51</f>
        <v>0</v>
      </c>
      <c r="G53" s="93">
        <f>2!Q51</f>
        <v>0</v>
      </c>
      <c r="H53" s="123">
        <f>3!Q51</f>
        <v>0</v>
      </c>
      <c r="I53" s="94">
        <f t="shared" si="0"/>
        <v>0</v>
      </c>
      <c r="J53" s="95">
        <f t="shared" si="1"/>
        <v>46</v>
      </c>
    </row>
    <row r="54" spans="1:10" s="96" customFormat="1" ht="13.5" thickBot="1">
      <c r="A54" s="97">
        <v>49</v>
      </c>
      <c r="B54" s="63" t="s">
        <v>30</v>
      </c>
      <c r="C54" s="1"/>
      <c r="D54" s="64"/>
      <c r="E54" s="151"/>
      <c r="F54" s="123">
        <f>'10'!Q52</f>
        <v>0</v>
      </c>
      <c r="G54" s="93">
        <f>2!Q52</f>
        <v>0</v>
      </c>
      <c r="H54" s="123">
        <f>3!Q52</f>
        <v>0</v>
      </c>
      <c r="I54" s="94">
        <f t="shared" si="0"/>
        <v>0</v>
      </c>
      <c r="J54" s="95">
        <f t="shared" si="1"/>
        <v>46</v>
      </c>
    </row>
    <row r="55" spans="1:10" s="96" customFormat="1" ht="12.75">
      <c r="A55" s="97">
        <v>50</v>
      </c>
      <c r="B55" s="63" t="s">
        <v>30</v>
      </c>
      <c r="C55" s="1"/>
      <c r="D55" s="64"/>
      <c r="E55" s="151"/>
      <c r="F55" s="123">
        <f>'10'!Q53</f>
        <v>0</v>
      </c>
      <c r="G55" s="93">
        <f>2!Q53</f>
        <v>0</v>
      </c>
      <c r="H55" s="123">
        <f>3!Q53</f>
        <v>0</v>
      </c>
      <c r="I55" s="94">
        <f t="shared" si="0"/>
        <v>0</v>
      </c>
      <c r="J55" s="95">
        <f t="shared" si="1"/>
        <v>46</v>
      </c>
    </row>
    <row r="56" spans="1:4" ht="12.75">
      <c r="A56" s="105"/>
      <c r="B56" s="105"/>
      <c r="C56" s="105" t="s">
        <v>9</v>
      </c>
      <c r="D56" s="106">
        <f ca="1">TODAY()</f>
        <v>45143</v>
      </c>
    </row>
    <row r="57" spans="6:9" ht="12.75">
      <c r="F57" s="46">
        <f>2A!Q2</f>
        <v>27</v>
      </c>
      <c r="G57" s="46">
        <f>3!Q2</f>
        <v>0</v>
      </c>
      <c r="H57" s="46">
        <f>4!D2</f>
        <v>27</v>
      </c>
      <c r="I57" s="107" t="e">
        <f>SUM(#REF!,F57,G57,H57)</f>
        <v>#REF!</v>
      </c>
    </row>
    <row r="58" ht="12.75">
      <c r="E58" s="152" t="s">
        <v>10</v>
      </c>
    </row>
    <row r="59" spans="3:9" ht="12.75">
      <c r="C59" s="144" t="s">
        <v>38</v>
      </c>
      <c r="D59" s="145" t="s">
        <v>39</v>
      </c>
      <c r="E59" s="153"/>
      <c r="G59" s="144" t="s">
        <v>40</v>
      </c>
      <c r="I59" s="145" t="s">
        <v>41</v>
      </c>
    </row>
    <row r="60" spans="1:4" ht="12.75">
      <c r="A60" s="108"/>
      <c r="B60" s="108"/>
      <c r="C60" s="108"/>
      <c r="D60" s="108"/>
    </row>
    <row r="61" spans="1:4" ht="12.75">
      <c r="A61" s="108"/>
      <c r="B61" s="108"/>
      <c r="C61" s="108"/>
      <c r="D61" s="108"/>
    </row>
    <row r="62" spans="1:5" ht="12.75">
      <c r="A62" s="108"/>
      <c r="B62" s="108"/>
      <c r="C62" s="109"/>
      <c r="D62" s="110"/>
      <c r="E62" s="154"/>
    </row>
    <row r="63" spans="1:5" ht="12.75">
      <c r="A63" s="108"/>
      <c r="B63" s="108"/>
      <c r="C63" s="109"/>
      <c r="D63" s="110"/>
      <c r="E63" s="154"/>
    </row>
    <row r="64" spans="1:4" ht="12.75">
      <c r="A64" s="108"/>
      <c r="B64" s="108"/>
      <c r="C64" s="108"/>
      <c r="D64" s="108"/>
    </row>
  </sheetData>
  <sheetProtection/>
  <mergeCells count="8">
    <mergeCell ref="A2:D3"/>
    <mergeCell ref="A1:D1"/>
    <mergeCell ref="E1:H3"/>
    <mergeCell ref="I1:J3"/>
    <mergeCell ref="C4:C5"/>
    <mergeCell ref="D4:D5"/>
    <mergeCell ref="E4:E5"/>
    <mergeCell ref="B4:B5"/>
  </mergeCells>
  <conditionalFormatting sqref="B6:B55">
    <cfRule type="cellIs" priority="2" dxfId="1" operator="equal" stopIfTrue="1">
      <formula>"R"</formula>
    </cfRule>
  </conditionalFormatting>
  <conditionalFormatting sqref="F6:H55">
    <cfRule type="cellIs" priority="1" dxfId="16" operator="equal" stopIfTrue="1">
      <formula>0</formula>
    </cfRule>
  </conditionalFormatting>
  <printOptions/>
  <pageMargins left="0.4724409448818898" right="0.1968503937007874" top="0.5511811023622047" bottom="0.7086614173228347" header="0.15748031496062992" footer="0.3937007874015748"/>
  <pageSetup fitToHeight="1" fitToWidth="1" horizontalDpi="360" verticalDpi="360" orientation="portrait" paperSize="9" scale="91" r:id="rId1"/>
  <headerFooter alignWithMargins="0">
    <oddFooter xml:space="preserve">&amp;L&amp;"Arial CE,tučné"&amp;11Hlavní rozhodčí:&amp;R&amp;"Arial CE,tučné"&amp;11Ředitel závodu:                                     .        &amp;"Arial CE,obyčejné"&amp;10                                   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pane ySplit="765" topLeftCell="A1" activePane="topLeft" state="split"/>
      <selection pane="topLeft" activeCell="K4" sqref="K4"/>
      <selection pane="bottomLeft" activeCell="J5" sqref="J5"/>
    </sheetView>
  </sheetViews>
  <sheetFormatPr defaultColWidth="9.00390625" defaultRowHeight="12.75"/>
  <cols>
    <col min="1" max="1" width="5.625" style="5" customWidth="1"/>
    <col min="2" max="2" width="6.375" style="5" customWidth="1"/>
    <col min="3" max="3" width="16.625" style="5" customWidth="1"/>
    <col min="4" max="4" width="10.875" style="5" customWidth="1"/>
    <col min="5" max="5" width="18.125" style="5" customWidth="1"/>
    <col min="6" max="7" width="5.75390625" style="5" hidden="1" customWidth="1"/>
    <col min="8" max="9" width="6.25390625" style="5" customWidth="1"/>
    <col min="10" max="10" width="6.875" style="5" customWidth="1"/>
    <col min="11" max="11" width="9.375" style="5" customWidth="1"/>
    <col min="12" max="12" width="10.875" style="5" customWidth="1"/>
    <col min="13" max="16384" width="9.125" style="5" customWidth="1"/>
  </cols>
  <sheetData>
    <row r="1" spans="1:12" ht="18" customHeight="1">
      <c r="A1" s="190" t="s">
        <v>7</v>
      </c>
      <c r="B1" s="191"/>
      <c r="C1" s="192"/>
      <c r="D1" s="193"/>
      <c r="E1" s="216" t="s">
        <v>14</v>
      </c>
      <c r="F1" s="195"/>
      <c r="G1" s="195"/>
      <c r="H1" s="195"/>
      <c r="I1" s="195"/>
      <c r="J1" s="195"/>
      <c r="K1" s="200" t="s">
        <v>37</v>
      </c>
      <c r="L1" s="201"/>
    </row>
    <row r="2" spans="1:12" ht="12.75" customHeight="1">
      <c r="A2" s="183" t="s">
        <v>34</v>
      </c>
      <c r="B2" s="184"/>
      <c r="C2" s="185"/>
      <c r="D2" s="186"/>
      <c r="E2" s="196"/>
      <c r="F2" s="197"/>
      <c r="G2" s="197"/>
      <c r="H2" s="197"/>
      <c r="I2" s="197"/>
      <c r="J2" s="197"/>
      <c r="K2" s="202"/>
      <c r="L2" s="203"/>
    </row>
    <row r="3" spans="1:12" ht="14.25" customHeight="1" thickBot="1">
      <c r="A3" s="187"/>
      <c r="B3" s="188"/>
      <c r="C3" s="188"/>
      <c r="D3" s="189"/>
      <c r="E3" s="198"/>
      <c r="F3" s="199"/>
      <c r="G3" s="199"/>
      <c r="H3" s="199"/>
      <c r="I3" s="199"/>
      <c r="J3" s="199"/>
      <c r="K3" s="204"/>
      <c r="L3" s="205"/>
    </row>
    <row r="4" spans="1:12" ht="12" customHeight="1">
      <c r="A4" s="85" t="s">
        <v>8</v>
      </c>
      <c r="B4" s="210" t="s">
        <v>29</v>
      </c>
      <c r="C4" s="206" t="s">
        <v>2</v>
      </c>
      <c r="D4" s="206" t="s">
        <v>3</v>
      </c>
      <c r="E4" s="206" t="s">
        <v>5</v>
      </c>
      <c r="F4" s="86" t="s">
        <v>28</v>
      </c>
      <c r="G4" s="206" t="s">
        <v>23</v>
      </c>
      <c r="H4" s="87" t="s">
        <v>6</v>
      </c>
      <c r="I4" s="87" t="s">
        <v>6</v>
      </c>
      <c r="J4" s="87" t="s">
        <v>6</v>
      </c>
      <c r="K4" s="88" t="s">
        <v>4</v>
      </c>
      <c r="L4" s="88" t="s">
        <v>0</v>
      </c>
    </row>
    <row r="5" spans="1:12" ht="13.5" customHeight="1" thickBot="1">
      <c r="A5" s="88" t="s">
        <v>1</v>
      </c>
      <c r="B5" s="211"/>
      <c r="C5" s="207"/>
      <c r="D5" s="207"/>
      <c r="E5" s="207"/>
      <c r="F5" s="89">
        <v>2</v>
      </c>
      <c r="G5" s="207"/>
      <c r="H5" s="90">
        <v>1</v>
      </c>
      <c r="I5" s="90">
        <v>2</v>
      </c>
      <c r="J5" s="90">
        <v>3</v>
      </c>
      <c r="K5" s="88" t="s">
        <v>18</v>
      </c>
      <c r="L5" s="88" t="s">
        <v>17</v>
      </c>
    </row>
    <row r="6" spans="1:12" s="96" customFormat="1" ht="12.75">
      <c r="A6" s="91"/>
      <c r="B6" s="63"/>
      <c r="C6" s="1"/>
      <c r="D6" s="64"/>
      <c r="E6" s="65"/>
      <c r="F6" s="92"/>
      <c r="G6" s="141"/>
      <c r="H6" s="123"/>
      <c r="I6" s="93"/>
      <c r="J6" s="123"/>
      <c r="K6" s="94"/>
      <c r="L6" s="146"/>
    </row>
    <row r="7" spans="1:12" s="96" customFormat="1" ht="12.75">
      <c r="A7" s="97"/>
      <c r="B7" s="66"/>
      <c r="C7" s="2"/>
      <c r="D7" s="67"/>
      <c r="E7" s="68"/>
      <c r="F7" s="98"/>
      <c r="G7" s="142"/>
      <c r="H7" s="124"/>
      <c r="I7" s="99"/>
      <c r="J7" s="124"/>
      <c r="K7" s="100"/>
      <c r="L7" s="147"/>
    </row>
    <row r="8" spans="1:12" s="96" customFormat="1" ht="12.75">
      <c r="A8" s="97"/>
      <c r="B8" s="66"/>
      <c r="C8" s="2"/>
      <c r="D8" s="67"/>
      <c r="E8" s="68"/>
      <c r="F8" s="98"/>
      <c r="G8" s="142"/>
      <c r="H8" s="124"/>
      <c r="I8" s="99"/>
      <c r="J8" s="124"/>
      <c r="K8" s="100"/>
      <c r="L8" s="147"/>
    </row>
    <row r="9" spans="1:12" s="96" customFormat="1" ht="12.75">
      <c r="A9" s="97"/>
      <c r="B9" s="66"/>
      <c r="C9" s="2"/>
      <c r="D9" s="67"/>
      <c r="E9" s="68"/>
      <c r="F9" s="98"/>
      <c r="G9" s="142"/>
      <c r="H9" s="124"/>
      <c r="I9" s="99"/>
      <c r="J9" s="124"/>
      <c r="K9" s="100"/>
      <c r="L9" s="147"/>
    </row>
    <row r="10" spans="1:12" s="96" customFormat="1" ht="12.75">
      <c r="A10" s="97"/>
      <c r="B10" s="66"/>
      <c r="C10" s="2"/>
      <c r="D10" s="67"/>
      <c r="E10" s="68"/>
      <c r="F10" s="98"/>
      <c r="G10" s="142"/>
      <c r="H10" s="124"/>
      <c r="I10" s="99"/>
      <c r="J10" s="124"/>
      <c r="K10" s="100"/>
      <c r="L10" s="147"/>
    </row>
    <row r="11" spans="1:12" s="96" customFormat="1" ht="12.75">
      <c r="A11" s="97"/>
      <c r="B11" s="66"/>
      <c r="C11" s="2"/>
      <c r="D11" s="67"/>
      <c r="E11" s="68"/>
      <c r="F11" s="98"/>
      <c r="G11" s="142"/>
      <c r="H11" s="124"/>
      <c r="I11" s="99"/>
      <c r="J11" s="124"/>
      <c r="K11" s="100"/>
      <c r="L11" s="147"/>
    </row>
    <row r="12" spans="1:12" s="96" customFormat="1" ht="12.75">
      <c r="A12" s="97"/>
      <c r="B12" s="66"/>
      <c r="C12" s="2"/>
      <c r="D12" s="67"/>
      <c r="E12" s="68"/>
      <c r="F12" s="98"/>
      <c r="G12" s="142"/>
      <c r="H12" s="124"/>
      <c r="I12" s="99"/>
      <c r="J12" s="124"/>
      <c r="K12" s="100"/>
      <c r="L12" s="147"/>
    </row>
    <row r="13" spans="1:12" s="96" customFormat="1" ht="12.75">
      <c r="A13" s="97"/>
      <c r="B13" s="66"/>
      <c r="C13" s="2"/>
      <c r="D13" s="67"/>
      <c r="E13" s="68"/>
      <c r="F13" s="98"/>
      <c r="G13" s="142"/>
      <c r="H13" s="124"/>
      <c r="I13" s="99"/>
      <c r="J13" s="124"/>
      <c r="K13" s="100"/>
      <c r="L13" s="147"/>
    </row>
    <row r="14" spans="1:12" s="96" customFormat="1" ht="12.75">
      <c r="A14" s="97"/>
      <c r="B14" s="66"/>
      <c r="C14" s="2"/>
      <c r="D14" s="67"/>
      <c r="E14" s="68"/>
      <c r="F14" s="98"/>
      <c r="G14" s="142"/>
      <c r="H14" s="124"/>
      <c r="I14" s="99"/>
      <c r="J14" s="124"/>
      <c r="K14" s="100"/>
      <c r="L14" s="147"/>
    </row>
    <row r="15" spans="1:12" s="96" customFormat="1" ht="12.75">
      <c r="A15" s="97"/>
      <c r="B15" s="69"/>
      <c r="C15" s="2"/>
      <c r="D15" s="67"/>
      <c r="E15" s="68"/>
      <c r="F15" s="98"/>
      <c r="G15" s="142"/>
      <c r="H15" s="124"/>
      <c r="I15" s="99"/>
      <c r="J15" s="124"/>
      <c r="K15" s="100"/>
      <c r="L15" s="147"/>
    </row>
    <row r="16" spans="1:12" s="96" customFormat="1" ht="12.75">
      <c r="A16" s="97"/>
      <c r="B16" s="69"/>
      <c r="C16" s="2"/>
      <c r="D16" s="67"/>
      <c r="E16" s="68"/>
      <c r="F16" s="98"/>
      <c r="G16" s="142"/>
      <c r="H16" s="124"/>
      <c r="I16" s="99"/>
      <c r="J16" s="124"/>
      <c r="K16" s="100"/>
      <c r="L16" s="147"/>
    </row>
    <row r="17" spans="1:12" s="96" customFormat="1" ht="12.75">
      <c r="A17" s="97"/>
      <c r="B17" s="69"/>
      <c r="C17" s="2"/>
      <c r="D17" s="67"/>
      <c r="E17" s="68"/>
      <c r="F17" s="98"/>
      <c r="G17" s="142"/>
      <c r="H17" s="124"/>
      <c r="I17" s="99"/>
      <c r="J17" s="124"/>
      <c r="K17" s="100"/>
      <c r="L17" s="147"/>
    </row>
    <row r="18" spans="1:12" s="96" customFormat="1" ht="12.75">
      <c r="A18" s="97"/>
      <c r="B18" s="69"/>
      <c r="C18" s="2"/>
      <c r="D18" s="67"/>
      <c r="E18" s="68"/>
      <c r="F18" s="98"/>
      <c r="G18" s="142"/>
      <c r="H18" s="124"/>
      <c r="I18" s="99"/>
      <c r="J18" s="124"/>
      <c r="K18" s="100"/>
      <c r="L18" s="147"/>
    </row>
    <row r="19" spans="1:12" s="96" customFormat="1" ht="12.75">
      <c r="A19" s="97"/>
      <c r="B19" s="66"/>
      <c r="C19" s="2"/>
      <c r="D19" s="67"/>
      <c r="E19" s="68"/>
      <c r="F19" s="98"/>
      <c r="G19" s="142"/>
      <c r="H19" s="124"/>
      <c r="I19" s="99"/>
      <c r="J19" s="124"/>
      <c r="K19" s="100"/>
      <c r="L19" s="147"/>
    </row>
    <row r="20" spans="1:12" s="96" customFormat="1" ht="12.75">
      <c r="A20" s="97"/>
      <c r="B20" s="66"/>
      <c r="C20" s="2"/>
      <c r="D20" s="67"/>
      <c r="E20" s="68"/>
      <c r="F20" s="98"/>
      <c r="G20" s="142"/>
      <c r="H20" s="124"/>
      <c r="I20" s="99"/>
      <c r="J20" s="124"/>
      <c r="K20" s="100"/>
      <c r="L20" s="147"/>
    </row>
    <row r="21" spans="1:12" s="96" customFormat="1" ht="12.75">
      <c r="A21" s="97"/>
      <c r="B21" s="66"/>
      <c r="C21" s="2"/>
      <c r="D21" s="67"/>
      <c r="E21" s="68"/>
      <c r="F21" s="98"/>
      <c r="G21" s="142"/>
      <c r="H21" s="124"/>
      <c r="I21" s="99"/>
      <c r="J21" s="124"/>
      <c r="K21" s="100"/>
      <c r="L21" s="147"/>
    </row>
    <row r="22" spans="1:12" s="96" customFormat="1" ht="12.75">
      <c r="A22" s="97"/>
      <c r="B22" s="66"/>
      <c r="C22" s="2"/>
      <c r="D22" s="67"/>
      <c r="E22" s="68"/>
      <c r="F22" s="98"/>
      <c r="G22" s="142"/>
      <c r="H22" s="124"/>
      <c r="I22" s="99"/>
      <c r="J22" s="124"/>
      <c r="K22" s="100"/>
      <c r="L22" s="147"/>
    </row>
    <row r="23" spans="1:12" s="96" customFormat="1" ht="12.75">
      <c r="A23" s="97"/>
      <c r="B23" s="66"/>
      <c r="C23" s="2"/>
      <c r="D23" s="67"/>
      <c r="E23" s="68"/>
      <c r="F23" s="98"/>
      <c r="G23" s="142"/>
      <c r="H23" s="124"/>
      <c r="I23" s="99"/>
      <c r="J23" s="124"/>
      <c r="K23" s="100"/>
      <c r="L23" s="147"/>
    </row>
    <row r="24" spans="1:12" s="96" customFormat="1" ht="12.75">
      <c r="A24" s="97"/>
      <c r="B24" s="66"/>
      <c r="C24" s="2"/>
      <c r="D24" s="67"/>
      <c r="E24" s="68"/>
      <c r="F24" s="98"/>
      <c r="G24" s="142"/>
      <c r="H24" s="124"/>
      <c r="I24" s="99"/>
      <c r="J24" s="124"/>
      <c r="K24" s="100"/>
      <c r="L24" s="147"/>
    </row>
    <row r="25" spans="1:12" s="96" customFormat="1" ht="12.75">
      <c r="A25" s="97"/>
      <c r="B25" s="66"/>
      <c r="C25" s="2"/>
      <c r="D25" s="67"/>
      <c r="E25" s="68"/>
      <c r="F25" s="98"/>
      <c r="G25" s="142"/>
      <c r="H25" s="124"/>
      <c r="I25" s="99"/>
      <c r="J25" s="124"/>
      <c r="K25" s="100"/>
      <c r="L25" s="147"/>
    </row>
    <row r="26" spans="1:12" s="96" customFormat="1" ht="12.75">
      <c r="A26" s="97"/>
      <c r="B26" s="66"/>
      <c r="C26" s="2"/>
      <c r="D26" s="67"/>
      <c r="E26" s="68"/>
      <c r="F26" s="98"/>
      <c r="G26" s="142"/>
      <c r="H26" s="124"/>
      <c r="I26" s="99"/>
      <c r="J26" s="124"/>
      <c r="K26" s="100"/>
      <c r="L26" s="147"/>
    </row>
    <row r="27" spans="1:12" s="96" customFormat="1" ht="12.75">
      <c r="A27" s="97"/>
      <c r="B27" s="66"/>
      <c r="C27" s="2"/>
      <c r="D27" s="67"/>
      <c r="E27" s="68"/>
      <c r="F27" s="98"/>
      <c r="G27" s="142"/>
      <c r="H27" s="124"/>
      <c r="I27" s="99"/>
      <c r="J27" s="124"/>
      <c r="K27" s="100"/>
      <c r="L27" s="147"/>
    </row>
    <row r="28" spans="1:12" s="96" customFormat="1" ht="12.75">
      <c r="A28" s="97"/>
      <c r="B28" s="66"/>
      <c r="C28" s="2"/>
      <c r="D28" s="67"/>
      <c r="E28" s="68"/>
      <c r="F28" s="98"/>
      <c r="G28" s="142"/>
      <c r="H28" s="124"/>
      <c r="I28" s="99"/>
      <c r="J28" s="124"/>
      <c r="K28" s="100"/>
      <c r="L28" s="147"/>
    </row>
    <row r="29" spans="1:12" s="96" customFormat="1" ht="12.75">
      <c r="A29" s="97"/>
      <c r="B29" s="66"/>
      <c r="C29" s="2"/>
      <c r="D29" s="67"/>
      <c r="E29" s="68"/>
      <c r="F29" s="98"/>
      <c r="G29" s="142"/>
      <c r="H29" s="124"/>
      <c r="I29" s="99"/>
      <c r="J29" s="124"/>
      <c r="K29" s="100"/>
      <c r="L29" s="147"/>
    </row>
    <row r="30" spans="1:12" s="96" customFormat="1" ht="12.75">
      <c r="A30" s="97"/>
      <c r="B30" s="66"/>
      <c r="C30" s="2"/>
      <c r="D30" s="67"/>
      <c r="E30" s="68"/>
      <c r="F30" s="98"/>
      <c r="G30" s="142"/>
      <c r="H30" s="124"/>
      <c r="I30" s="99"/>
      <c r="J30" s="124"/>
      <c r="K30" s="100"/>
      <c r="L30" s="147"/>
    </row>
    <row r="31" spans="1:12" s="96" customFormat="1" ht="12.75">
      <c r="A31" s="97"/>
      <c r="B31" s="66"/>
      <c r="C31" s="2"/>
      <c r="D31" s="67"/>
      <c r="E31" s="68"/>
      <c r="F31" s="98"/>
      <c r="G31" s="142"/>
      <c r="H31" s="124"/>
      <c r="I31" s="99"/>
      <c r="J31" s="124"/>
      <c r="K31" s="100"/>
      <c r="L31" s="147"/>
    </row>
    <row r="32" spans="1:12" s="96" customFormat="1" ht="13.5" thickBot="1">
      <c r="A32" s="101"/>
      <c r="B32" s="72"/>
      <c r="C32" s="3"/>
      <c r="D32" s="70"/>
      <c r="E32" s="71"/>
      <c r="F32" s="102"/>
      <c r="G32" s="143"/>
      <c r="H32" s="125"/>
      <c r="I32" s="103"/>
      <c r="J32" s="125"/>
      <c r="K32" s="104"/>
      <c r="L32" s="148"/>
    </row>
    <row r="33" spans="1:4" ht="12.75">
      <c r="A33" s="105"/>
      <c r="B33" s="105"/>
      <c r="C33" s="105" t="s">
        <v>9</v>
      </c>
      <c r="D33" s="106">
        <v>41342.583333333336</v>
      </c>
    </row>
    <row r="34" spans="1:5" ht="12.75">
      <c r="A34" s="108"/>
      <c r="B34" s="108"/>
      <c r="C34" s="108"/>
      <c r="D34" s="108"/>
      <c r="E34" s="108"/>
    </row>
    <row r="35" spans="1:5" ht="12.75">
      <c r="A35" s="108"/>
      <c r="B35" s="108"/>
      <c r="C35" s="108"/>
      <c r="D35" s="108"/>
      <c r="E35" s="108"/>
    </row>
    <row r="36" spans="1:5" ht="12.75">
      <c r="A36" s="108"/>
      <c r="B36" s="108"/>
      <c r="C36" s="109"/>
      <c r="D36" s="110"/>
      <c r="E36" s="110"/>
    </row>
    <row r="37" spans="1:5" ht="12.75">
      <c r="A37" s="108"/>
      <c r="B37" s="108"/>
      <c r="C37" s="109"/>
      <c r="D37" s="110"/>
      <c r="E37" s="110"/>
    </row>
    <row r="38" spans="1:5" ht="12.75">
      <c r="A38" s="108"/>
      <c r="B38" s="108"/>
      <c r="C38" s="108"/>
      <c r="D38" s="108"/>
      <c r="E38" s="108"/>
    </row>
  </sheetData>
  <sheetProtection/>
  <mergeCells count="9">
    <mergeCell ref="A1:D1"/>
    <mergeCell ref="E1:J3"/>
    <mergeCell ref="K1:L3"/>
    <mergeCell ref="A2:D3"/>
    <mergeCell ref="B4:B5"/>
    <mergeCell ref="C4:C5"/>
    <mergeCell ref="D4:D5"/>
    <mergeCell ref="E4:E5"/>
    <mergeCell ref="G4:G5"/>
  </mergeCells>
  <conditionalFormatting sqref="B6:B32">
    <cfRule type="cellIs" priority="2" dxfId="1" operator="equal" stopIfTrue="1">
      <formula>"R"</formula>
    </cfRule>
  </conditionalFormatting>
  <conditionalFormatting sqref="F6:F32 H6:J32">
    <cfRule type="cellIs" priority="1" dxfId="16" operator="equal" stopIfTrue="1">
      <formula>0</formula>
    </cfRule>
  </conditionalFormatting>
  <printOptions horizontalCentered="1" verticalCentered="1"/>
  <pageMargins left="0.4724409448818898" right="0.1968503937007874" top="0.5511811023622047" bottom="0.7086614173228347" header="0.15748031496062992" footer="0.3937007874015748"/>
  <pageSetup horizontalDpi="300" verticalDpi="300" orientation="landscape" paperSize="9" scale="120" r:id="rId1"/>
  <headerFooter alignWithMargins="0">
    <oddFooter>&amp;L&amp;"Arial CE,Tučné"&amp;11Hlavní rozhodčí: Miroslav Koch&amp;R&amp;"Arial CE,Tučné"&amp;11Ředitel závodu: Vladimí Krejča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PageLayoutView="0" workbookViewId="0" topLeftCell="A1">
      <selection activeCell="O26" sqref="O26"/>
    </sheetView>
  </sheetViews>
  <sheetFormatPr defaultColWidth="9.00390625" defaultRowHeight="12.75"/>
  <cols>
    <col min="1" max="1" width="5.625" style="5" customWidth="1"/>
    <col min="2" max="2" width="6.375" style="5" customWidth="1"/>
    <col min="3" max="3" width="16.625" style="5" customWidth="1"/>
    <col min="4" max="4" width="16.125" style="5" customWidth="1"/>
    <col min="5" max="5" width="18.125" style="152" customWidth="1"/>
    <col min="6" max="7" width="6.25390625" style="5" customWidth="1"/>
    <col min="8" max="8" width="6.875" style="5" customWidth="1"/>
    <col min="9" max="9" width="9.375" style="5" customWidth="1"/>
    <col min="10" max="10" width="10.875" style="5" customWidth="1"/>
    <col min="11" max="16384" width="9.125" style="5" customWidth="1"/>
  </cols>
  <sheetData>
    <row r="1" spans="1:10" ht="18" customHeight="1">
      <c r="A1" s="190" t="s">
        <v>7</v>
      </c>
      <c r="B1" s="191"/>
      <c r="C1" s="192"/>
      <c r="D1" s="193"/>
      <c r="E1" s="194" t="s">
        <v>49</v>
      </c>
      <c r="F1" s="195"/>
      <c r="G1" s="195"/>
      <c r="H1" s="195"/>
      <c r="I1" s="200" t="s">
        <v>50</v>
      </c>
      <c r="J1" s="201"/>
    </row>
    <row r="2" spans="1:10" ht="12.75" customHeight="1">
      <c r="A2" s="183" t="s">
        <v>48</v>
      </c>
      <c r="B2" s="184"/>
      <c r="C2" s="185"/>
      <c r="D2" s="186"/>
      <c r="E2" s="196"/>
      <c r="F2" s="197"/>
      <c r="G2" s="197"/>
      <c r="H2" s="197"/>
      <c r="I2" s="202"/>
      <c r="J2" s="203"/>
    </row>
    <row r="3" spans="1:10" ht="14.25" customHeight="1" thickBot="1">
      <c r="A3" s="187"/>
      <c r="B3" s="188"/>
      <c r="C3" s="188"/>
      <c r="D3" s="189"/>
      <c r="E3" s="198"/>
      <c r="F3" s="199"/>
      <c r="G3" s="199"/>
      <c r="H3" s="199"/>
      <c r="I3" s="204"/>
      <c r="J3" s="205"/>
    </row>
    <row r="4" spans="1:10" ht="12" customHeight="1">
      <c r="A4" s="85" t="s">
        <v>8</v>
      </c>
      <c r="B4" s="210" t="s">
        <v>29</v>
      </c>
      <c r="C4" s="206" t="s">
        <v>2</v>
      </c>
      <c r="D4" s="206" t="s">
        <v>3</v>
      </c>
      <c r="E4" s="208" t="s">
        <v>5</v>
      </c>
      <c r="F4" s="149" t="s">
        <v>6</v>
      </c>
      <c r="G4" s="87" t="s">
        <v>6</v>
      </c>
      <c r="H4" s="87" t="s">
        <v>6</v>
      </c>
      <c r="I4" s="85" t="s">
        <v>4</v>
      </c>
      <c r="J4" s="85" t="s">
        <v>0</v>
      </c>
    </row>
    <row r="5" spans="1:10" ht="13.5" customHeight="1" thickBot="1">
      <c r="A5" s="167" t="s">
        <v>1</v>
      </c>
      <c r="B5" s="211"/>
      <c r="C5" s="221"/>
      <c r="D5" s="221"/>
      <c r="E5" s="222"/>
      <c r="F5" s="166">
        <v>1</v>
      </c>
      <c r="G5" s="168">
        <v>2</v>
      </c>
      <c r="H5" s="168">
        <v>3</v>
      </c>
      <c r="I5" s="167" t="s">
        <v>18</v>
      </c>
      <c r="J5" s="167" t="s">
        <v>17</v>
      </c>
    </row>
    <row r="6" spans="1:10" ht="30.75" customHeight="1" thickBot="1">
      <c r="A6" s="217" t="s">
        <v>140</v>
      </c>
      <c r="B6" s="218"/>
      <c r="C6" s="218"/>
      <c r="D6" s="218"/>
      <c r="E6" s="218"/>
      <c r="F6" s="218"/>
      <c r="G6" s="218"/>
      <c r="H6" s="218"/>
      <c r="I6" s="218"/>
      <c r="J6" s="218"/>
    </row>
    <row r="7" spans="1:10" s="96" customFormat="1" ht="15.75" thickBot="1">
      <c r="A7" s="159">
        <v>1</v>
      </c>
      <c r="B7" s="160" t="s">
        <v>30</v>
      </c>
      <c r="C7" s="161" t="s">
        <v>114</v>
      </c>
      <c r="D7" s="161" t="s">
        <v>115</v>
      </c>
      <c r="E7" s="161" t="s">
        <v>62</v>
      </c>
      <c r="F7" s="162">
        <f>'10'!Q37</f>
        <v>182.2</v>
      </c>
      <c r="G7" s="163">
        <f>2!Q37</f>
        <v>206.7</v>
      </c>
      <c r="H7" s="162">
        <f>3!Q37</f>
        <v>209.35</v>
      </c>
      <c r="I7" s="164">
        <f aca="true" t="shared" si="0" ref="I7:I45">SUM(F7:H7)</f>
        <v>598.25</v>
      </c>
      <c r="J7" s="165">
        <v>1</v>
      </c>
    </row>
    <row r="8" spans="1:10" s="96" customFormat="1" ht="13.5" thickBot="1">
      <c r="A8" s="97">
        <v>2</v>
      </c>
      <c r="B8" s="63" t="s">
        <v>30</v>
      </c>
      <c r="C8" s="156" t="s">
        <v>116</v>
      </c>
      <c r="D8" s="156" t="s">
        <v>117</v>
      </c>
      <c r="E8" s="157" t="s">
        <v>74</v>
      </c>
      <c r="F8" s="123">
        <f>'10'!Q38</f>
        <v>178.46</v>
      </c>
      <c r="G8" s="93">
        <f>2!Q38</f>
        <v>205.95</v>
      </c>
      <c r="H8" s="123">
        <f>3!Q38</f>
        <v>204.2</v>
      </c>
      <c r="I8" s="94">
        <f t="shared" si="0"/>
        <v>588.6099999999999</v>
      </c>
      <c r="J8" s="95">
        <v>2</v>
      </c>
    </row>
    <row r="9" spans="1:10" s="96" customFormat="1" ht="13.5" thickBot="1">
      <c r="A9" s="97">
        <v>3</v>
      </c>
      <c r="B9" s="63" t="s">
        <v>30</v>
      </c>
      <c r="C9" s="156" t="s">
        <v>100</v>
      </c>
      <c r="D9" s="156" t="s">
        <v>101</v>
      </c>
      <c r="E9" s="157" t="s">
        <v>77</v>
      </c>
      <c r="F9" s="123">
        <f>'10'!Q30</f>
        <v>177.25</v>
      </c>
      <c r="G9" s="93">
        <f>2!Q30</f>
        <v>199.96</v>
      </c>
      <c r="H9" s="123">
        <f>3!Q30</f>
        <v>205.23</v>
      </c>
      <c r="I9" s="94">
        <f t="shared" si="0"/>
        <v>582.44</v>
      </c>
      <c r="J9" s="95">
        <v>3</v>
      </c>
    </row>
    <row r="10" spans="1:10" s="96" customFormat="1" ht="15.75" thickBot="1">
      <c r="A10" s="97">
        <v>4</v>
      </c>
      <c r="B10" s="63" t="s">
        <v>30</v>
      </c>
      <c r="C10" s="156" t="s">
        <v>54</v>
      </c>
      <c r="D10" s="156" t="s">
        <v>55</v>
      </c>
      <c r="E10" s="155" t="s">
        <v>56</v>
      </c>
      <c r="F10" s="123">
        <f>'10'!Q5</f>
        <v>174</v>
      </c>
      <c r="G10" s="93">
        <f>2!Q5</f>
        <v>196.26</v>
      </c>
      <c r="H10" s="123">
        <f>3!Q5</f>
        <v>202.51</v>
      </c>
      <c r="I10" s="94">
        <f t="shared" si="0"/>
        <v>572.77</v>
      </c>
      <c r="J10" s="95">
        <v>4</v>
      </c>
    </row>
    <row r="11" spans="1:10" s="96" customFormat="1" ht="13.5" thickBot="1">
      <c r="A11" s="97">
        <v>5</v>
      </c>
      <c r="B11" s="63" t="s">
        <v>30</v>
      </c>
      <c r="C11" s="156" t="s">
        <v>63</v>
      </c>
      <c r="D11" s="156" t="s">
        <v>64</v>
      </c>
      <c r="E11" s="157" t="s">
        <v>65</v>
      </c>
      <c r="F11" s="123">
        <f>'10'!Q9</f>
        <v>170.68</v>
      </c>
      <c r="G11" s="93">
        <f>2!Q9</f>
        <v>196.19</v>
      </c>
      <c r="H11" s="123">
        <f>3!Q9</f>
        <v>202.42000000000002</v>
      </c>
      <c r="I11" s="94">
        <f t="shared" si="0"/>
        <v>569.29</v>
      </c>
      <c r="J11" s="95">
        <v>5</v>
      </c>
    </row>
    <row r="12" spans="1:10" s="96" customFormat="1" ht="13.5" thickBot="1">
      <c r="A12" s="97">
        <v>6</v>
      </c>
      <c r="B12" s="63" t="s">
        <v>30</v>
      </c>
      <c r="C12" s="156" t="s">
        <v>97</v>
      </c>
      <c r="D12" s="156" t="s">
        <v>98</v>
      </c>
      <c r="E12" s="157" t="s">
        <v>99</v>
      </c>
      <c r="F12" s="123">
        <f>'10'!Q29</f>
        <v>174.8</v>
      </c>
      <c r="G12" s="93">
        <f>2!Q29</f>
        <v>196.67000000000002</v>
      </c>
      <c r="H12" s="123">
        <f>3!Q29</f>
        <v>195.29</v>
      </c>
      <c r="I12" s="94">
        <f t="shared" si="0"/>
        <v>566.76</v>
      </c>
      <c r="J12" s="95">
        <v>6</v>
      </c>
    </row>
    <row r="13" spans="1:10" s="96" customFormat="1" ht="13.5" thickBot="1">
      <c r="A13" s="97">
        <v>7</v>
      </c>
      <c r="B13" s="63" t="s">
        <v>30</v>
      </c>
      <c r="C13" s="156" t="s">
        <v>84</v>
      </c>
      <c r="D13" s="156" t="s">
        <v>64</v>
      </c>
      <c r="E13" s="157" t="s">
        <v>85</v>
      </c>
      <c r="F13" s="123">
        <f>'10'!Q22</f>
        <v>160.4</v>
      </c>
      <c r="G13" s="93">
        <f>2!Q22</f>
        <v>195.54</v>
      </c>
      <c r="H13" s="123">
        <f>3!Q22</f>
        <v>203.72</v>
      </c>
      <c r="I13" s="94">
        <f t="shared" si="0"/>
        <v>559.66</v>
      </c>
      <c r="J13" s="95">
        <v>7</v>
      </c>
    </row>
    <row r="14" spans="1:10" s="96" customFormat="1" ht="13.5" thickBot="1">
      <c r="A14" s="97">
        <v>8</v>
      </c>
      <c r="B14" s="63" t="s">
        <v>30</v>
      </c>
      <c r="C14" s="156" t="s">
        <v>75</v>
      </c>
      <c r="D14" s="156" t="s">
        <v>76</v>
      </c>
      <c r="E14" s="157" t="s">
        <v>77</v>
      </c>
      <c r="F14" s="123">
        <f>'10'!Q14</f>
        <v>172.35</v>
      </c>
      <c r="G14" s="93">
        <f>2!Q14</f>
        <v>194.79</v>
      </c>
      <c r="H14" s="123">
        <f>3!Q14</f>
        <v>191.52</v>
      </c>
      <c r="I14" s="94">
        <f t="shared" si="0"/>
        <v>558.66</v>
      </c>
      <c r="J14" s="95">
        <v>8</v>
      </c>
    </row>
    <row r="15" spans="1:10" s="96" customFormat="1" ht="15.75" thickBot="1">
      <c r="A15" s="97">
        <v>9</v>
      </c>
      <c r="B15" s="63" t="s">
        <v>30</v>
      </c>
      <c r="C15" s="155" t="s">
        <v>60</v>
      </c>
      <c r="D15" s="155" t="s">
        <v>61</v>
      </c>
      <c r="E15" s="155" t="s">
        <v>62</v>
      </c>
      <c r="F15" s="123">
        <f>'10'!Q7</f>
        <v>172.41</v>
      </c>
      <c r="G15" s="93">
        <f>2!Q7</f>
        <v>185.44</v>
      </c>
      <c r="H15" s="123">
        <f>3!Q7</f>
        <v>200.69</v>
      </c>
      <c r="I15" s="94">
        <f t="shared" si="0"/>
        <v>558.54</v>
      </c>
      <c r="J15" s="95">
        <v>9</v>
      </c>
    </row>
    <row r="16" spans="1:10" s="96" customFormat="1" ht="13.5" thickBot="1">
      <c r="A16" s="97">
        <v>10</v>
      </c>
      <c r="B16" s="63" t="s">
        <v>30</v>
      </c>
      <c r="C16" s="156" t="s">
        <v>86</v>
      </c>
      <c r="D16" s="156" t="s">
        <v>87</v>
      </c>
      <c r="E16" s="157" t="s">
        <v>56</v>
      </c>
      <c r="F16" s="123">
        <f>'10'!Q23</f>
        <v>167.89</v>
      </c>
      <c r="G16" s="93">
        <f>2!Q23</f>
        <v>187.66</v>
      </c>
      <c r="H16" s="123">
        <f>3!Q23</f>
        <v>201.78</v>
      </c>
      <c r="I16" s="94">
        <f t="shared" si="0"/>
        <v>557.3299999999999</v>
      </c>
      <c r="J16" s="95">
        <v>10</v>
      </c>
    </row>
    <row r="17" spans="1:10" s="96" customFormat="1" ht="13.5" thickBot="1">
      <c r="A17" s="97">
        <v>11</v>
      </c>
      <c r="B17" s="63" t="s">
        <v>30</v>
      </c>
      <c r="C17" s="156" t="s">
        <v>80</v>
      </c>
      <c r="D17" s="156" t="s">
        <v>64</v>
      </c>
      <c r="E17" s="157" t="s">
        <v>62</v>
      </c>
      <c r="F17" s="123">
        <f>'10'!Q19</f>
        <v>172.32999999999998</v>
      </c>
      <c r="G17" s="93">
        <f>2!Q19</f>
        <v>184.15</v>
      </c>
      <c r="H17" s="123">
        <f>3!Q19</f>
        <v>193.25</v>
      </c>
      <c r="I17" s="94">
        <f t="shared" si="0"/>
        <v>549.73</v>
      </c>
      <c r="J17" s="95">
        <v>11</v>
      </c>
    </row>
    <row r="18" spans="1:10" s="96" customFormat="1" ht="13.5" thickBot="1">
      <c r="A18" s="97">
        <v>12</v>
      </c>
      <c r="B18" s="63" t="s">
        <v>30</v>
      </c>
      <c r="C18" s="156" t="s">
        <v>66</v>
      </c>
      <c r="D18" s="156" t="s">
        <v>67</v>
      </c>
      <c r="E18" s="157" t="s">
        <v>68</v>
      </c>
      <c r="F18" s="123">
        <f>'10'!Q11</f>
        <v>165.42000000000002</v>
      </c>
      <c r="G18" s="93">
        <f>2!Q11</f>
        <v>188.55</v>
      </c>
      <c r="H18" s="123">
        <f>3!Q11</f>
        <v>192.51</v>
      </c>
      <c r="I18" s="94">
        <f t="shared" si="0"/>
        <v>546.48</v>
      </c>
      <c r="J18" s="95">
        <v>12</v>
      </c>
    </row>
    <row r="19" spans="1:10" s="96" customFormat="1" ht="13.5" thickBot="1">
      <c r="A19" s="97">
        <v>13</v>
      </c>
      <c r="B19" s="63" t="s">
        <v>30</v>
      </c>
      <c r="C19" s="156" t="s">
        <v>111</v>
      </c>
      <c r="D19" s="156" t="s">
        <v>112</v>
      </c>
      <c r="E19" s="157" t="s">
        <v>143</v>
      </c>
      <c r="F19" s="123">
        <f>'10'!Q35</f>
        <v>163.12</v>
      </c>
      <c r="G19" s="93">
        <f>2!Q35</f>
        <v>184.74</v>
      </c>
      <c r="H19" s="123">
        <f>3!Q35</f>
        <v>192.88</v>
      </c>
      <c r="I19" s="94">
        <f t="shared" si="0"/>
        <v>540.74</v>
      </c>
      <c r="J19" s="95">
        <v>13</v>
      </c>
    </row>
    <row r="20" spans="1:10" s="96" customFormat="1" ht="15.75" thickBot="1">
      <c r="A20" s="97">
        <v>14</v>
      </c>
      <c r="B20" s="63" t="s">
        <v>30</v>
      </c>
      <c r="C20" s="155" t="s">
        <v>51</v>
      </c>
      <c r="D20" s="155" t="s">
        <v>52</v>
      </c>
      <c r="E20" s="155" t="s">
        <v>53</v>
      </c>
      <c r="F20" s="123">
        <f>'10'!Q4</f>
        <v>158.46</v>
      </c>
      <c r="G20" s="93">
        <f>2!Q4</f>
        <v>189.42000000000002</v>
      </c>
      <c r="H20" s="123">
        <f>3!Q4</f>
        <v>191.62</v>
      </c>
      <c r="I20" s="94">
        <f t="shared" si="0"/>
        <v>539.5</v>
      </c>
      <c r="J20" s="95">
        <v>14</v>
      </c>
    </row>
    <row r="21" spans="1:10" s="96" customFormat="1" ht="13.5" thickBot="1">
      <c r="A21" s="97">
        <v>15</v>
      </c>
      <c r="B21" s="63" t="s">
        <v>30</v>
      </c>
      <c r="C21" s="156" t="s">
        <v>125</v>
      </c>
      <c r="D21" s="156" t="s">
        <v>61</v>
      </c>
      <c r="E21" s="157" t="s">
        <v>53</v>
      </c>
      <c r="F21" s="123">
        <f>'10'!Q42</f>
        <v>163.02</v>
      </c>
      <c r="G21" s="93">
        <f>2!Q42</f>
        <v>185.15</v>
      </c>
      <c r="H21" s="123">
        <f>3!Q42</f>
        <v>184.93</v>
      </c>
      <c r="I21" s="94">
        <f t="shared" si="0"/>
        <v>533.1</v>
      </c>
      <c r="J21" s="95">
        <v>15</v>
      </c>
    </row>
    <row r="22" spans="1:10" s="96" customFormat="1" ht="15.75" thickBot="1">
      <c r="A22" s="97">
        <v>16</v>
      </c>
      <c r="B22" s="63" t="s">
        <v>30</v>
      </c>
      <c r="C22" s="155" t="s">
        <v>122</v>
      </c>
      <c r="D22" s="155" t="s">
        <v>123</v>
      </c>
      <c r="E22" s="155" t="s">
        <v>124</v>
      </c>
      <c r="F22" s="123">
        <f>'10'!Q41</f>
        <v>157.22</v>
      </c>
      <c r="G22" s="93">
        <f>2!Q41</f>
        <v>189.97</v>
      </c>
      <c r="H22" s="123">
        <f>3!Q41</f>
        <v>184.15</v>
      </c>
      <c r="I22" s="94">
        <f t="shared" si="0"/>
        <v>531.34</v>
      </c>
      <c r="J22" s="95">
        <v>16</v>
      </c>
    </row>
    <row r="23" spans="1:10" s="96" customFormat="1" ht="15.75" thickBot="1">
      <c r="A23" s="97">
        <v>17</v>
      </c>
      <c r="B23" s="63" t="s">
        <v>30</v>
      </c>
      <c r="C23" s="155" t="s">
        <v>93</v>
      </c>
      <c r="D23" s="155" t="s">
        <v>94</v>
      </c>
      <c r="E23" s="157" t="s">
        <v>68</v>
      </c>
      <c r="F23" s="123">
        <f>'10'!Q27</f>
        <v>160.39</v>
      </c>
      <c r="G23" s="93">
        <f>2!Q27</f>
        <v>179.11</v>
      </c>
      <c r="H23" s="123">
        <f>3!Q27</f>
        <v>190.88</v>
      </c>
      <c r="I23" s="94">
        <f t="shared" si="0"/>
        <v>530.38</v>
      </c>
      <c r="J23" s="95">
        <v>17</v>
      </c>
    </row>
    <row r="24" spans="1:10" s="96" customFormat="1" ht="13.5" thickBot="1">
      <c r="A24" s="97">
        <v>18</v>
      </c>
      <c r="B24" s="63" t="s">
        <v>30</v>
      </c>
      <c r="C24" s="156" t="s">
        <v>79</v>
      </c>
      <c r="D24" s="156" t="s">
        <v>67</v>
      </c>
      <c r="E24" s="157" t="s">
        <v>71</v>
      </c>
      <c r="F24" s="123">
        <f>'10'!Q17</f>
        <v>163.54</v>
      </c>
      <c r="G24" s="93">
        <f>2!Q17</f>
        <v>187.82</v>
      </c>
      <c r="H24" s="123">
        <f>3!Q17</f>
        <v>178.76</v>
      </c>
      <c r="I24" s="94">
        <f t="shared" si="0"/>
        <v>530.12</v>
      </c>
      <c r="J24" s="95">
        <v>18</v>
      </c>
    </row>
    <row r="25" spans="1:10" s="96" customFormat="1" ht="13.5" thickBot="1">
      <c r="A25" s="97">
        <v>19</v>
      </c>
      <c r="B25" s="63" t="s">
        <v>30</v>
      </c>
      <c r="C25" s="156" t="s">
        <v>78</v>
      </c>
      <c r="D25" s="156" t="s">
        <v>67</v>
      </c>
      <c r="E25" s="157" t="s">
        <v>71</v>
      </c>
      <c r="F25" s="123">
        <f>'10'!Q16</f>
        <v>164.32</v>
      </c>
      <c r="G25" s="93">
        <f>2!Q16</f>
        <v>182.81</v>
      </c>
      <c r="H25" s="123">
        <f>3!Q16</f>
        <v>179.12</v>
      </c>
      <c r="I25" s="94">
        <f t="shared" si="0"/>
        <v>526.25</v>
      </c>
      <c r="J25" s="95">
        <v>19</v>
      </c>
    </row>
    <row r="26" spans="1:10" s="96" customFormat="1" ht="13.5" thickBot="1">
      <c r="A26" s="97">
        <v>20</v>
      </c>
      <c r="B26" s="63" t="s">
        <v>30</v>
      </c>
      <c r="C26" s="156" t="s">
        <v>128</v>
      </c>
      <c r="D26" s="156" t="s">
        <v>129</v>
      </c>
      <c r="E26" s="157" t="s">
        <v>53</v>
      </c>
      <c r="F26" s="123">
        <f>'10'!Q45</f>
        <v>166.9</v>
      </c>
      <c r="G26" s="93">
        <f>2!Q45</f>
        <v>170.06</v>
      </c>
      <c r="H26" s="123">
        <f>3!Q45</f>
        <v>183.32999999999998</v>
      </c>
      <c r="I26" s="94">
        <f t="shared" si="0"/>
        <v>520.29</v>
      </c>
      <c r="J26" s="95">
        <v>20</v>
      </c>
    </row>
    <row r="27" spans="1:10" s="96" customFormat="1" ht="15.75" thickBot="1">
      <c r="A27" s="97">
        <v>21</v>
      </c>
      <c r="B27" s="63" t="s">
        <v>30</v>
      </c>
      <c r="C27" s="155" t="s">
        <v>69</v>
      </c>
      <c r="D27" s="155" t="s">
        <v>70</v>
      </c>
      <c r="E27" s="155" t="s">
        <v>71</v>
      </c>
      <c r="F27" s="123">
        <f>'10'!Q12</f>
        <v>164.06</v>
      </c>
      <c r="G27" s="93">
        <f>2!Q12</f>
        <v>187.69</v>
      </c>
      <c r="H27" s="123">
        <f>3!Q12</f>
        <v>163.3</v>
      </c>
      <c r="I27" s="94">
        <f t="shared" si="0"/>
        <v>515.05</v>
      </c>
      <c r="J27" s="95">
        <v>21</v>
      </c>
    </row>
    <row r="28" spans="1:10" s="96" customFormat="1" ht="13.5" thickBot="1">
      <c r="A28" s="97">
        <v>22</v>
      </c>
      <c r="B28" s="63" t="s">
        <v>30</v>
      </c>
      <c r="C28" s="156" t="s">
        <v>132</v>
      </c>
      <c r="D28" s="156" t="s">
        <v>133</v>
      </c>
      <c r="E28" s="157" t="s">
        <v>77</v>
      </c>
      <c r="F28" s="123">
        <f>'10'!Q47</f>
        <v>154.37</v>
      </c>
      <c r="G28" s="93">
        <f>2!Q47</f>
        <v>170.05</v>
      </c>
      <c r="H28" s="123">
        <f>3!Q47</f>
        <v>189.92000000000002</v>
      </c>
      <c r="I28" s="94">
        <f t="shared" si="0"/>
        <v>514.34</v>
      </c>
      <c r="J28" s="95">
        <v>22</v>
      </c>
    </row>
    <row r="29" spans="1:10" s="96" customFormat="1" ht="13.5" thickBot="1">
      <c r="A29" s="97">
        <v>23</v>
      </c>
      <c r="B29" s="63" t="s">
        <v>30</v>
      </c>
      <c r="C29" s="156" t="s">
        <v>81</v>
      </c>
      <c r="D29" s="156" t="s">
        <v>82</v>
      </c>
      <c r="E29" s="157" t="s">
        <v>71</v>
      </c>
      <c r="F29" s="123">
        <f>'10'!Q20</f>
        <v>165.74</v>
      </c>
      <c r="G29" s="93">
        <f>2!Q20</f>
        <v>164.37</v>
      </c>
      <c r="H29" s="123">
        <f>3!Q20</f>
        <v>182.81</v>
      </c>
      <c r="I29" s="94">
        <f t="shared" si="0"/>
        <v>512.9200000000001</v>
      </c>
      <c r="J29" s="95">
        <v>23</v>
      </c>
    </row>
    <row r="30" spans="1:10" s="96" customFormat="1" ht="15.75" thickBot="1">
      <c r="A30" s="97">
        <v>24</v>
      </c>
      <c r="B30" s="63" t="s">
        <v>30</v>
      </c>
      <c r="C30" s="155" t="s">
        <v>72</v>
      </c>
      <c r="D30" s="155" t="s">
        <v>73</v>
      </c>
      <c r="E30" s="155" t="s">
        <v>74</v>
      </c>
      <c r="F30" s="123">
        <f>'10'!Q13</f>
        <v>146.94</v>
      </c>
      <c r="G30" s="93">
        <f>2!Q13</f>
        <v>178.29</v>
      </c>
      <c r="H30" s="123">
        <f>3!Q13</f>
        <v>187.22</v>
      </c>
      <c r="I30" s="94">
        <f t="shared" si="0"/>
        <v>512.45</v>
      </c>
      <c r="J30" s="95">
        <v>24</v>
      </c>
    </row>
    <row r="31" spans="1:10" s="96" customFormat="1" ht="15.75" thickBot="1">
      <c r="A31" s="97">
        <v>25</v>
      </c>
      <c r="B31" s="63" t="s">
        <v>30</v>
      </c>
      <c r="C31" s="155" t="s">
        <v>144</v>
      </c>
      <c r="D31" s="155" t="s">
        <v>127</v>
      </c>
      <c r="E31" s="155" t="s">
        <v>53</v>
      </c>
      <c r="F31" s="123">
        <f>'10'!Q44</f>
        <v>165.86</v>
      </c>
      <c r="G31" s="93">
        <f>2!Q44</f>
        <v>162.07999999999998</v>
      </c>
      <c r="H31" s="123">
        <f>3!Q44</f>
        <v>181.75</v>
      </c>
      <c r="I31" s="94">
        <f t="shared" si="0"/>
        <v>509.69</v>
      </c>
      <c r="J31" s="95">
        <v>25</v>
      </c>
    </row>
    <row r="32" spans="1:10" s="96" customFormat="1" ht="15.75" thickBot="1">
      <c r="A32" s="97">
        <v>26</v>
      </c>
      <c r="B32" s="63" t="s">
        <v>30</v>
      </c>
      <c r="C32" s="155" t="s">
        <v>121</v>
      </c>
      <c r="D32" s="155" t="s">
        <v>119</v>
      </c>
      <c r="E32" s="155" t="s">
        <v>120</v>
      </c>
      <c r="F32" s="123">
        <f>'10'!Q40</f>
        <v>155.86</v>
      </c>
      <c r="G32" s="93">
        <f>2!Q40</f>
        <v>163.15</v>
      </c>
      <c r="H32" s="123">
        <f>3!Q40</f>
        <v>188.53</v>
      </c>
      <c r="I32" s="94">
        <f t="shared" si="0"/>
        <v>507.53999999999996</v>
      </c>
      <c r="J32" s="95">
        <v>26</v>
      </c>
    </row>
    <row r="33" spans="1:10" s="96" customFormat="1" ht="15.75" thickBot="1">
      <c r="A33" s="97">
        <v>27</v>
      </c>
      <c r="B33" s="63" t="s">
        <v>30</v>
      </c>
      <c r="C33" s="155" t="s">
        <v>108</v>
      </c>
      <c r="D33" s="182" t="s">
        <v>109</v>
      </c>
      <c r="E33" s="155" t="s">
        <v>110</v>
      </c>
      <c r="F33" s="123">
        <f>'10'!Q34</f>
        <v>153.43</v>
      </c>
      <c r="G33" s="93">
        <f>2!Q34</f>
        <v>159.31</v>
      </c>
      <c r="H33" s="123">
        <f>3!Q34</f>
        <v>173.39</v>
      </c>
      <c r="I33" s="94">
        <f t="shared" si="0"/>
        <v>486.13</v>
      </c>
      <c r="J33" s="95">
        <v>27</v>
      </c>
    </row>
    <row r="34" spans="1:10" s="96" customFormat="1" ht="13.5" thickBot="1">
      <c r="A34" s="97">
        <v>28</v>
      </c>
      <c r="B34" s="63" t="s">
        <v>30</v>
      </c>
      <c r="C34" s="156" t="s">
        <v>105</v>
      </c>
      <c r="D34" s="156" t="s">
        <v>106</v>
      </c>
      <c r="E34" s="157" t="s">
        <v>107</v>
      </c>
      <c r="F34" s="123">
        <f>'10'!Q33</f>
        <v>138.46</v>
      </c>
      <c r="G34" s="93">
        <f>2!Q33</f>
        <v>160.75</v>
      </c>
      <c r="H34" s="123">
        <f>3!Q33</f>
        <v>181.46</v>
      </c>
      <c r="I34" s="94">
        <f t="shared" si="0"/>
        <v>480.6700000000001</v>
      </c>
      <c r="J34" s="95">
        <v>28</v>
      </c>
    </row>
    <row r="35" spans="1:10" s="96" customFormat="1" ht="13.5" thickBot="1">
      <c r="A35" s="97">
        <v>29</v>
      </c>
      <c r="B35" s="63" t="s">
        <v>30</v>
      </c>
      <c r="C35" s="156" t="s">
        <v>103</v>
      </c>
      <c r="D35" s="156" t="s">
        <v>104</v>
      </c>
      <c r="E35" s="157" t="s">
        <v>68</v>
      </c>
      <c r="F35" s="123">
        <f>'10'!Q32</f>
        <v>156.51</v>
      </c>
      <c r="G35" s="93">
        <f>2!Q32</f>
        <v>145.28</v>
      </c>
      <c r="H35" s="123">
        <f>3!Q32</f>
        <v>178.04</v>
      </c>
      <c r="I35" s="94">
        <f t="shared" si="0"/>
        <v>479.8299999999999</v>
      </c>
      <c r="J35" s="95">
        <v>29</v>
      </c>
    </row>
    <row r="36" spans="1:10" s="96" customFormat="1" ht="15.75" thickBot="1">
      <c r="A36" s="97">
        <v>30</v>
      </c>
      <c r="B36" s="63" t="s">
        <v>30</v>
      </c>
      <c r="C36" s="155" t="s">
        <v>139</v>
      </c>
      <c r="D36" s="155" t="s">
        <v>91</v>
      </c>
      <c r="E36" s="155" t="s">
        <v>92</v>
      </c>
      <c r="F36" s="123">
        <f>'10'!Q26</f>
        <v>166.55</v>
      </c>
      <c r="G36" s="93">
        <f>2!Q26</f>
        <v>160.57999999999998</v>
      </c>
      <c r="H36" s="123">
        <f>3!Q26</f>
        <v>148.07</v>
      </c>
      <c r="I36" s="94">
        <f t="shared" si="0"/>
        <v>475.2</v>
      </c>
      <c r="J36" s="95">
        <v>30</v>
      </c>
    </row>
    <row r="37" spans="1:10" s="96" customFormat="1" ht="13.5" thickBot="1">
      <c r="A37" s="97">
        <v>31</v>
      </c>
      <c r="B37" s="63" t="s">
        <v>30</v>
      </c>
      <c r="C37" s="156" t="s">
        <v>83</v>
      </c>
      <c r="D37" s="156" t="s">
        <v>67</v>
      </c>
      <c r="E37" s="157" t="s">
        <v>68</v>
      </c>
      <c r="F37" s="123">
        <f>'10'!Q21</f>
        <v>152.64</v>
      </c>
      <c r="G37" s="93">
        <f>2!Q21</f>
        <v>162.18</v>
      </c>
      <c r="H37" s="123">
        <f>3!Q21</f>
        <v>159.3</v>
      </c>
      <c r="I37" s="94">
        <f t="shared" si="0"/>
        <v>474.12</v>
      </c>
      <c r="J37" s="95">
        <v>31</v>
      </c>
    </row>
    <row r="38" spans="1:10" s="96" customFormat="1" ht="13.5" thickBot="1">
      <c r="A38" s="97">
        <v>32</v>
      </c>
      <c r="B38" s="63" t="s">
        <v>30</v>
      </c>
      <c r="C38" s="156" t="s">
        <v>134</v>
      </c>
      <c r="D38" s="156" t="s">
        <v>106</v>
      </c>
      <c r="E38" s="157" t="s">
        <v>124</v>
      </c>
      <c r="F38" s="123">
        <f>'10'!Q48</f>
        <v>149.13</v>
      </c>
      <c r="G38" s="93">
        <f>2!Q48</f>
        <v>167.74</v>
      </c>
      <c r="H38" s="123">
        <f>3!Q48</f>
        <v>151.55</v>
      </c>
      <c r="I38" s="94">
        <f t="shared" si="0"/>
        <v>468.42</v>
      </c>
      <c r="J38" s="95">
        <v>32</v>
      </c>
    </row>
    <row r="39" spans="1:10" s="96" customFormat="1" ht="15.75" thickBot="1">
      <c r="A39" s="97">
        <v>33</v>
      </c>
      <c r="B39" s="63" t="s">
        <v>30</v>
      </c>
      <c r="C39" s="155" t="s">
        <v>88</v>
      </c>
      <c r="D39" s="155" t="s">
        <v>89</v>
      </c>
      <c r="E39" s="155" t="s">
        <v>90</v>
      </c>
      <c r="F39" s="123">
        <f>'10'!Q24</f>
        <v>157.75</v>
      </c>
      <c r="G39" s="93">
        <f>2!Q24</f>
        <v>132.59</v>
      </c>
      <c r="H39" s="123">
        <f>3!Q24</f>
        <v>165.23000000000002</v>
      </c>
      <c r="I39" s="94">
        <f t="shared" si="0"/>
        <v>455.57000000000005</v>
      </c>
      <c r="J39" s="95">
        <v>33</v>
      </c>
    </row>
    <row r="40" spans="1:10" s="96" customFormat="1" ht="15.75" thickBot="1">
      <c r="A40" s="97">
        <v>34</v>
      </c>
      <c r="B40" s="63" t="s">
        <v>30</v>
      </c>
      <c r="C40" s="155" t="s">
        <v>138</v>
      </c>
      <c r="D40" s="155" t="s">
        <v>91</v>
      </c>
      <c r="E40" s="155" t="s">
        <v>92</v>
      </c>
      <c r="F40" s="123">
        <f>'10'!Q25</f>
        <v>150.52</v>
      </c>
      <c r="G40" s="93">
        <f>2!Q25</f>
        <v>133.01</v>
      </c>
      <c r="H40" s="123">
        <f>3!Q25</f>
        <v>153.6</v>
      </c>
      <c r="I40" s="94">
        <f t="shared" si="0"/>
        <v>437.13</v>
      </c>
      <c r="J40" s="95">
        <v>34</v>
      </c>
    </row>
    <row r="41" spans="1:10" s="96" customFormat="1" ht="15.75" thickBot="1">
      <c r="A41" s="97">
        <v>35</v>
      </c>
      <c r="B41" s="63" t="s">
        <v>30</v>
      </c>
      <c r="C41" s="155" t="s">
        <v>118</v>
      </c>
      <c r="D41" s="155" t="s">
        <v>119</v>
      </c>
      <c r="E41" s="155" t="s">
        <v>120</v>
      </c>
      <c r="F41" s="123">
        <f>'10'!Q39</f>
        <v>142.27</v>
      </c>
      <c r="G41" s="93">
        <f>2!Q39</f>
        <v>131.12</v>
      </c>
      <c r="H41" s="123">
        <f>3!Q39</f>
        <v>158.63</v>
      </c>
      <c r="I41" s="94">
        <f t="shared" si="0"/>
        <v>432.02</v>
      </c>
      <c r="J41" s="95">
        <v>35</v>
      </c>
    </row>
    <row r="42" spans="1:10" s="96" customFormat="1" ht="15.75" thickBot="1">
      <c r="A42" s="97">
        <v>36</v>
      </c>
      <c r="B42" s="63" t="s">
        <v>30</v>
      </c>
      <c r="C42" s="155" t="s">
        <v>95</v>
      </c>
      <c r="D42" s="155" t="s">
        <v>94</v>
      </c>
      <c r="E42" s="155" t="s">
        <v>96</v>
      </c>
      <c r="F42" s="123">
        <f>'10'!Q28</f>
        <v>139.67000000000002</v>
      </c>
      <c r="G42" s="93">
        <f>2!Q28</f>
        <v>137.64</v>
      </c>
      <c r="H42" s="123">
        <f>3!Q28</f>
        <v>148.64</v>
      </c>
      <c r="I42" s="94">
        <f t="shared" si="0"/>
        <v>425.95</v>
      </c>
      <c r="J42" s="95">
        <v>36</v>
      </c>
    </row>
    <row r="43" spans="1:10" s="96" customFormat="1" ht="13.5" thickBot="1">
      <c r="A43" s="97">
        <v>37</v>
      </c>
      <c r="B43" s="63" t="s">
        <v>30</v>
      </c>
      <c r="C43" s="156" t="s">
        <v>130</v>
      </c>
      <c r="D43" s="157" t="s">
        <v>131</v>
      </c>
      <c r="E43" s="157" t="s">
        <v>53</v>
      </c>
      <c r="F43" s="123">
        <f>'10'!Q46</f>
        <v>128.8</v>
      </c>
      <c r="G43" s="93">
        <f>2!Q46</f>
        <v>140.84</v>
      </c>
      <c r="H43" s="123">
        <f>3!Q46</f>
        <v>141.85</v>
      </c>
      <c r="I43" s="94">
        <f t="shared" si="0"/>
        <v>411.49</v>
      </c>
      <c r="J43" s="95">
        <v>37</v>
      </c>
    </row>
    <row r="44" spans="1:10" s="96" customFormat="1" ht="13.5" thickBot="1">
      <c r="A44" s="97">
        <v>38</v>
      </c>
      <c r="B44" s="63" t="s">
        <v>30</v>
      </c>
      <c r="C44" s="156" t="s">
        <v>57</v>
      </c>
      <c r="D44" s="156" t="s">
        <v>58</v>
      </c>
      <c r="E44" s="157" t="s">
        <v>59</v>
      </c>
      <c r="F44" s="123">
        <f>'10'!Q6</f>
        <v>124.24</v>
      </c>
      <c r="G44" s="93">
        <f>2!Q6</f>
        <v>118</v>
      </c>
      <c r="H44" s="123">
        <f>3!Q6</f>
        <v>162.14</v>
      </c>
      <c r="I44" s="94">
        <f t="shared" si="0"/>
        <v>404.38</v>
      </c>
      <c r="J44" s="95">
        <v>38</v>
      </c>
    </row>
    <row r="45" spans="1:10" s="96" customFormat="1" ht="13.5" thickBot="1">
      <c r="A45" s="101">
        <v>39</v>
      </c>
      <c r="B45" s="171" t="s">
        <v>30</v>
      </c>
      <c r="C45" s="172" t="s">
        <v>102</v>
      </c>
      <c r="D45" s="172" t="s">
        <v>87</v>
      </c>
      <c r="E45" s="173" t="s">
        <v>68</v>
      </c>
      <c r="F45" s="174">
        <f>'10'!Q31</f>
        <v>122.91</v>
      </c>
      <c r="G45" s="175">
        <f>2!Q31</f>
        <v>61.5</v>
      </c>
      <c r="H45" s="174">
        <f>3!Q31</f>
        <v>100.4</v>
      </c>
      <c r="I45" s="176">
        <f t="shared" si="0"/>
        <v>284.81</v>
      </c>
      <c r="J45" s="177">
        <v>39</v>
      </c>
    </row>
    <row r="46" spans="1:10" s="96" customFormat="1" ht="34.5" customHeight="1" thickBot="1">
      <c r="A46" s="219" t="s">
        <v>141</v>
      </c>
      <c r="B46" s="220"/>
      <c r="C46" s="220"/>
      <c r="D46" s="220"/>
      <c r="E46" s="220"/>
      <c r="F46" s="220"/>
      <c r="G46" s="220"/>
      <c r="H46" s="220"/>
      <c r="I46" s="220"/>
      <c r="J46" s="220"/>
    </row>
    <row r="47" spans="1:10" s="96" customFormat="1" ht="13.5" thickBot="1">
      <c r="A47" s="159">
        <v>40</v>
      </c>
      <c r="B47" s="160" t="s">
        <v>135</v>
      </c>
      <c r="C47" s="169" t="s">
        <v>111</v>
      </c>
      <c r="D47" s="169" t="s">
        <v>112</v>
      </c>
      <c r="E47" s="170" t="s">
        <v>143</v>
      </c>
      <c r="F47" s="162">
        <f>'10'!Q36</f>
        <v>162.36</v>
      </c>
      <c r="G47" s="163">
        <f>2!Q36</f>
        <v>184.14</v>
      </c>
      <c r="H47" s="162">
        <f>3!Q36</f>
        <v>182.09</v>
      </c>
      <c r="I47" s="164">
        <f aca="true" t="shared" si="1" ref="I47:I57">SUM(F47:H47)</f>
        <v>528.59</v>
      </c>
      <c r="J47" s="165">
        <v>1</v>
      </c>
    </row>
    <row r="48" spans="1:10" s="96" customFormat="1" ht="15.75" thickBot="1">
      <c r="A48" s="97">
        <v>41</v>
      </c>
      <c r="B48" s="63" t="s">
        <v>135</v>
      </c>
      <c r="C48" s="155" t="s">
        <v>136</v>
      </c>
      <c r="D48" s="155" t="s">
        <v>61</v>
      </c>
      <c r="E48" s="155" t="s">
        <v>62</v>
      </c>
      <c r="F48" s="123">
        <f>'10'!Q8</f>
        <v>151.94</v>
      </c>
      <c r="G48" s="93">
        <f>2!Q8</f>
        <v>168.88</v>
      </c>
      <c r="H48" s="123">
        <f>3!Q8</f>
        <v>184.54</v>
      </c>
      <c r="I48" s="94">
        <f t="shared" si="1"/>
        <v>505.36</v>
      </c>
      <c r="J48" s="95">
        <v>2</v>
      </c>
    </row>
    <row r="49" spans="1:10" s="96" customFormat="1" ht="13.5" thickBot="1">
      <c r="A49" s="97">
        <v>42</v>
      </c>
      <c r="B49" s="63" t="s">
        <v>135</v>
      </c>
      <c r="C49" s="156" t="s">
        <v>75</v>
      </c>
      <c r="D49" s="156" t="s">
        <v>76</v>
      </c>
      <c r="E49" s="157" t="s">
        <v>77</v>
      </c>
      <c r="F49" s="123">
        <f>'10'!Q15</f>
        <v>143.62</v>
      </c>
      <c r="G49" s="93">
        <f>2!Q15</f>
        <v>178.09</v>
      </c>
      <c r="H49" s="123">
        <f>3!Q15</f>
        <v>183.38</v>
      </c>
      <c r="I49" s="94">
        <f t="shared" si="1"/>
        <v>505.09000000000003</v>
      </c>
      <c r="J49" s="95">
        <v>3</v>
      </c>
    </row>
    <row r="50" spans="1:10" s="96" customFormat="1" ht="13.5" thickBot="1">
      <c r="A50" s="97">
        <v>43</v>
      </c>
      <c r="B50" s="63" t="s">
        <v>135</v>
      </c>
      <c r="C50" s="156" t="s">
        <v>137</v>
      </c>
      <c r="D50" s="156" t="s">
        <v>64</v>
      </c>
      <c r="E50" s="157" t="s">
        <v>65</v>
      </c>
      <c r="F50" s="123">
        <f>'10'!Q10</f>
        <v>151.41</v>
      </c>
      <c r="G50" s="93">
        <f>2!Q10</f>
        <v>172.6</v>
      </c>
      <c r="H50" s="123">
        <f>3!Q10</f>
        <v>167.42000000000002</v>
      </c>
      <c r="I50" s="94">
        <f t="shared" si="1"/>
        <v>491.43</v>
      </c>
      <c r="J50" s="95">
        <v>4</v>
      </c>
    </row>
    <row r="51" spans="1:10" s="96" customFormat="1" ht="13.5" thickBot="1">
      <c r="A51" s="97">
        <v>44</v>
      </c>
      <c r="B51" s="63" t="s">
        <v>135</v>
      </c>
      <c r="C51" s="156" t="s">
        <v>125</v>
      </c>
      <c r="D51" s="156" t="s">
        <v>61</v>
      </c>
      <c r="E51" s="157" t="s">
        <v>53</v>
      </c>
      <c r="F51" s="123">
        <f>'10'!Q43</f>
        <v>146.36</v>
      </c>
      <c r="G51" s="93">
        <f>2!Q43</f>
        <v>157.07</v>
      </c>
      <c r="H51" s="123">
        <f>3!Q43</f>
        <v>157.56</v>
      </c>
      <c r="I51" s="94">
        <f t="shared" si="1"/>
        <v>460.99</v>
      </c>
      <c r="J51" s="95">
        <v>5</v>
      </c>
    </row>
    <row r="52" spans="1:10" s="96" customFormat="1" ht="13.5" thickBot="1">
      <c r="A52" s="101">
        <v>45</v>
      </c>
      <c r="B52" s="171" t="s">
        <v>135</v>
      </c>
      <c r="C52" s="172" t="s">
        <v>79</v>
      </c>
      <c r="D52" s="172" t="s">
        <v>67</v>
      </c>
      <c r="E52" s="173" t="s">
        <v>71</v>
      </c>
      <c r="F52" s="174">
        <f>'10'!Q18</f>
        <v>73.2</v>
      </c>
      <c r="G52" s="175">
        <f>2!Q18</f>
        <v>101.8</v>
      </c>
      <c r="H52" s="174">
        <f>3!Q18</f>
        <v>110.8</v>
      </c>
      <c r="I52" s="176">
        <f t="shared" si="1"/>
        <v>285.8</v>
      </c>
      <c r="J52" s="177">
        <v>6</v>
      </c>
    </row>
    <row r="53" spans="1:10" s="96" customFormat="1" ht="12.75" hidden="1">
      <c r="A53" s="159">
        <v>46</v>
      </c>
      <c r="B53" s="160" t="s">
        <v>30</v>
      </c>
      <c r="C53" s="179"/>
      <c r="D53" s="180"/>
      <c r="E53" s="181"/>
      <c r="F53" s="162">
        <f>'10'!Q49</f>
        <v>0</v>
      </c>
      <c r="G53" s="163">
        <f>2!Q49</f>
        <v>0</v>
      </c>
      <c r="H53" s="162">
        <f>3!Q49</f>
        <v>0</v>
      </c>
      <c r="I53" s="164">
        <f t="shared" si="1"/>
        <v>0</v>
      </c>
      <c r="J53" s="165">
        <f>RANK(I53,$I$7:$I$57)</f>
        <v>46</v>
      </c>
    </row>
    <row r="54" spans="1:10" s="96" customFormat="1" ht="13.5" hidden="1" thickBot="1">
      <c r="A54" s="97">
        <v>47</v>
      </c>
      <c r="B54" s="63" t="s">
        <v>30</v>
      </c>
      <c r="C54" s="1"/>
      <c r="D54" s="64"/>
      <c r="E54" s="151"/>
      <c r="F54" s="123">
        <f>'10'!Q50</f>
        <v>0</v>
      </c>
      <c r="G54" s="93">
        <f>2!Q50</f>
        <v>0</v>
      </c>
      <c r="H54" s="123">
        <f>3!Q50</f>
        <v>0</v>
      </c>
      <c r="I54" s="94">
        <f t="shared" si="1"/>
        <v>0</v>
      </c>
      <c r="J54" s="95">
        <f>RANK(I54,$I$7:$I$57)</f>
        <v>46</v>
      </c>
    </row>
    <row r="55" spans="1:10" s="96" customFormat="1" ht="13.5" hidden="1" thickBot="1">
      <c r="A55" s="97">
        <v>48</v>
      </c>
      <c r="B55" s="63" t="s">
        <v>30</v>
      </c>
      <c r="C55" s="1"/>
      <c r="D55" s="64"/>
      <c r="E55" s="151"/>
      <c r="F55" s="123">
        <f>'10'!Q51</f>
        <v>0</v>
      </c>
      <c r="G55" s="93">
        <f>2!Q51</f>
        <v>0</v>
      </c>
      <c r="H55" s="123">
        <f>3!Q51</f>
        <v>0</v>
      </c>
      <c r="I55" s="94">
        <f t="shared" si="1"/>
        <v>0</v>
      </c>
      <c r="J55" s="95">
        <f>RANK(I55,$I$7:$I$57)</f>
        <v>46</v>
      </c>
    </row>
    <row r="56" spans="1:10" s="96" customFormat="1" ht="13.5" hidden="1" thickBot="1">
      <c r="A56" s="97">
        <v>49</v>
      </c>
      <c r="B56" s="63" t="s">
        <v>30</v>
      </c>
      <c r="C56" s="1"/>
      <c r="D56" s="64"/>
      <c r="E56" s="151"/>
      <c r="F56" s="123">
        <f>'10'!Q52</f>
        <v>0</v>
      </c>
      <c r="G56" s="93">
        <f>2!Q52</f>
        <v>0</v>
      </c>
      <c r="H56" s="123">
        <f>3!Q52</f>
        <v>0</v>
      </c>
      <c r="I56" s="94">
        <f t="shared" si="1"/>
        <v>0</v>
      </c>
      <c r="J56" s="95">
        <f>RANK(I56,$I$7:$I$57)</f>
        <v>46</v>
      </c>
    </row>
    <row r="57" spans="1:10" s="96" customFormat="1" ht="12.75" hidden="1">
      <c r="A57" s="97">
        <v>50</v>
      </c>
      <c r="B57" s="63" t="s">
        <v>30</v>
      </c>
      <c r="C57" s="1"/>
      <c r="D57" s="64"/>
      <c r="E57" s="178"/>
      <c r="F57" s="123">
        <f>'10'!Q53</f>
        <v>0</v>
      </c>
      <c r="G57" s="93">
        <f>2!Q53</f>
        <v>0</v>
      </c>
      <c r="H57" s="123">
        <f>3!Q53</f>
        <v>0</v>
      </c>
      <c r="I57" s="94">
        <f t="shared" si="1"/>
        <v>0</v>
      </c>
      <c r="J57" s="95">
        <f>RANK(I57,$I$7:$I$57)</f>
        <v>46</v>
      </c>
    </row>
    <row r="58" spans="1:5" ht="12.75">
      <c r="A58" s="105"/>
      <c r="B58" s="105"/>
      <c r="C58" s="105" t="s">
        <v>9</v>
      </c>
      <c r="D58" s="106">
        <f ca="1">TODAY()</f>
        <v>45143</v>
      </c>
      <c r="E58" s="108"/>
    </row>
    <row r="59" spans="5:9" ht="12.75" hidden="1">
      <c r="E59" s="108"/>
      <c r="F59" s="46">
        <f>2A!Q2</f>
        <v>27</v>
      </c>
      <c r="G59" s="46">
        <f>3!Q2</f>
        <v>0</v>
      </c>
      <c r="H59" s="46">
        <f>4!D2</f>
        <v>27</v>
      </c>
      <c r="I59" s="107" t="e">
        <f>SUM(#REF!,F59,G59,H59)</f>
        <v>#REF!</v>
      </c>
    </row>
    <row r="60" ht="12.75">
      <c r="E60" s="108" t="s">
        <v>10</v>
      </c>
    </row>
    <row r="61" spans="3:9" ht="12.75">
      <c r="C61" s="144" t="s">
        <v>38</v>
      </c>
      <c r="D61" s="145" t="s">
        <v>142</v>
      </c>
      <c r="E61" s="145"/>
      <c r="G61" s="144" t="s">
        <v>40</v>
      </c>
      <c r="I61" s="145" t="s">
        <v>41</v>
      </c>
    </row>
    <row r="62" spans="1:5" ht="12.75">
      <c r="A62" s="108"/>
      <c r="B62" s="108"/>
      <c r="C62" s="108"/>
      <c r="D62" s="108"/>
      <c r="E62" s="108"/>
    </row>
    <row r="63" spans="1:5" ht="12.75">
      <c r="A63" s="108"/>
      <c r="B63" s="108"/>
      <c r="C63" s="108"/>
      <c r="D63" s="108"/>
      <c r="E63" s="108"/>
    </row>
    <row r="64" spans="1:5" ht="12.75">
      <c r="A64" s="108"/>
      <c r="B64" s="108"/>
      <c r="C64" s="109"/>
      <c r="D64" s="110"/>
      <c r="E64" s="110"/>
    </row>
    <row r="65" spans="1:5" ht="12.75">
      <c r="A65" s="108"/>
      <c r="B65" s="108"/>
      <c r="C65" s="109"/>
      <c r="D65" s="110"/>
      <c r="E65" s="110"/>
    </row>
    <row r="66" spans="1:5" ht="12.75">
      <c r="A66" s="108"/>
      <c r="B66" s="108"/>
      <c r="C66" s="108"/>
      <c r="D66" s="108"/>
      <c r="E66" s="108"/>
    </row>
    <row r="67" ht="12.75">
      <c r="E67" s="108"/>
    </row>
    <row r="68" ht="12.75">
      <c r="E68" s="108"/>
    </row>
    <row r="69" ht="12.75">
      <c r="E69" s="108"/>
    </row>
    <row r="70" ht="12.75">
      <c r="E70" s="108"/>
    </row>
    <row r="71" ht="12.75">
      <c r="E71" s="108"/>
    </row>
    <row r="72" ht="12.75">
      <c r="E72" s="108"/>
    </row>
    <row r="73" ht="12.75">
      <c r="E73" s="108"/>
    </row>
    <row r="74" ht="12.75">
      <c r="E74" s="108"/>
    </row>
    <row r="75" ht="12.75">
      <c r="E75" s="108"/>
    </row>
    <row r="76" ht="12.75">
      <c r="E76" s="108"/>
    </row>
    <row r="77" ht="12.75">
      <c r="E77" s="108"/>
    </row>
    <row r="78" ht="12.75">
      <c r="E78" s="108"/>
    </row>
    <row r="79" ht="12.75">
      <c r="E79" s="108"/>
    </row>
    <row r="80" ht="12.75">
      <c r="E80" s="108"/>
    </row>
    <row r="81" ht="12.75">
      <c r="E81" s="108"/>
    </row>
    <row r="82" ht="12.75">
      <c r="E82" s="108"/>
    </row>
    <row r="83" ht="12.75">
      <c r="E83" s="108"/>
    </row>
    <row r="84" ht="12.75">
      <c r="E84" s="108"/>
    </row>
    <row r="85" ht="12.75">
      <c r="E85" s="108"/>
    </row>
    <row r="86" ht="12.75">
      <c r="E86" s="108"/>
    </row>
    <row r="87" ht="12.75">
      <c r="E87" s="108"/>
    </row>
    <row r="88" ht="12.75">
      <c r="E88" s="108"/>
    </row>
    <row r="89" ht="12.75">
      <c r="E89" s="108"/>
    </row>
    <row r="90" ht="12.75">
      <c r="E90" s="108"/>
    </row>
    <row r="91" ht="12.75">
      <c r="E91" s="108"/>
    </row>
    <row r="92" ht="12.75">
      <c r="E92" s="108"/>
    </row>
    <row r="93" ht="12.75">
      <c r="E93" s="108"/>
    </row>
  </sheetData>
  <sheetProtection/>
  <mergeCells count="10">
    <mergeCell ref="A6:J6"/>
    <mergeCell ref="A46:J46"/>
    <mergeCell ref="A1:D1"/>
    <mergeCell ref="E1:H3"/>
    <mergeCell ref="I1:J3"/>
    <mergeCell ref="A2:D3"/>
    <mergeCell ref="B4:B5"/>
    <mergeCell ref="C4:C5"/>
    <mergeCell ref="D4:D5"/>
    <mergeCell ref="E4:E5"/>
  </mergeCells>
  <conditionalFormatting sqref="B7:B45 B47:B57">
    <cfRule type="cellIs" priority="2" dxfId="1" operator="equal" stopIfTrue="1">
      <formula>"R"</formula>
    </cfRule>
  </conditionalFormatting>
  <conditionalFormatting sqref="F7:H45 F47:H57">
    <cfRule type="cellIs" priority="1" dxfId="16" operator="equal" stopIfTrue="1">
      <formula>0</formula>
    </cfRule>
  </conditionalFormatting>
  <printOptions/>
  <pageMargins left="0.25" right="0.25" top="0.75" bottom="0.75" header="0.3" footer="0.3"/>
  <pageSetup fitToHeight="1" fitToWidth="1" horizontalDpi="360" verticalDpi="36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3">
      <pane ySplit="585" topLeftCell="A1" activePane="bottomLeft" state="split"/>
      <selection pane="topLeft" activeCell="A3" sqref="A1:IV16384"/>
      <selection pane="bottomLeft" activeCell="AA25" sqref="AA25"/>
    </sheetView>
  </sheetViews>
  <sheetFormatPr defaultColWidth="9.00390625" defaultRowHeight="12.75"/>
  <cols>
    <col min="1" max="1" width="5.00390625" style="46" customWidth="1"/>
    <col min="2" max="2" width="18.375" style="5" customWidth="1"/>
    <col min="3" max="3" width="15.75390625" style="5" customWidth="1"/>
    <col min="4" max="7" width="3.875" style="5" hidden="1" customWidth="1"/>
    <col min="8" max="9" width="3.875" style="5" bestFit="1" customWidth="1"/>
    <col min="10" max="10" width="3.75390625" style="5" customWidth="1"/>
    <col min="11" max="11" width="4.25390625" style="5" customWidth="1"/>
    <col min="12" max="13" width="3.875" style="5" customWidth="1"/>
    <col min="14" max="16" width="3.875" style="5" hidden="1" customWidth="1"/>
    <col min="17" max="17" width="4.375" style="5" hidden="1" customWidth="1"/>
    <col min="18" max="18" width="4.375" style="5" bestFit="1" customWidth="1"/>
    <col min="19" max="19" width="9.00390625" style="5" customWidth="1"/>
    <col min="20" max="20" width="8.75390625" style="5" customWidth="1"/>
    <col min="21" max="21" width="9.125" style="5" customWidth="1"/>
    <col min="22" max="22" width="7.875" style="5" customWidth="1"/>
    <col min="23" max="23" width="6.75390625" style="5" customWidth="1"/>
    <col min="24" max="16384" width="9.125" style="5" customWidth="1"/>
  </cols>
  <sheetData>
    <row r="1" spans="2:18" ht="15.75">
      <c r="B1" s="212" t="s">
        <v>35</v>
      </c>
      <c r="C1" s="212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2:20" ht="13.5" thickBot="1">
      <c r="B2" s="5" t="s">
        <v>44</v>
      </c>
      <c r="T2" s="5">
        <f>COUNTIF(T4:T30,"=0")</f>
        <v>27</v>
      </c>
    </row>
    <row r="3" spans="2:23" ht="16.5" thickBot="1">
      <c r="B3" s="6"/>
      <c r="C3" s="6"/>
      <c r="D3" s="7">
        <v>12</v>
      </c>
      <c r="E3" s="8" t="s">
        <v>31</v>
      </c>
      <c r="F3" s="9" t="s">
        <v>32</v>
      </c>
      <c r="G3" s="10" t="s">
        <v>33</v>
      </c>
      <c r="H3" s="8">
        <v>10</v>
      </c>
      <c r="I3" s="9">
        <v>9</v>
      </c>
      <c r="J3" s="9">
        <v>8</v>
      </c>
      <c r="K3" s="9">
        <v>7</v>
      </c>
      <c r="L3" s="9">
        <v>6</v>
      </c>
      <c r="M3" s="9">
        <v>5</v>
      </c>
      <c r="N3" s="75">
        <v>4</v>
      </c>
      <c r="O3" s="75">
        <v>3</v>
      </c>
      <c r="P3" s="75">
        <v>2</v>
      </c>
      <c r="Q3" s="10">
        <v>1</v>
      </c>
      <c r="R3" s="74">
        <v>0</v>
      </c>
      <c r="S3" s="12" t="s">
        <v>12</v>
      </c>
      <c r="T3" s="12" t="s">
        <v>11</v>
      </c>
      <c r="U3" s="13" t="s">
        <v>23</v>
      </c>
      <c r="V3" s="214" t="s">
        <v>23</v>
      </c>
      <c r="W3" s="215"/>
    </row>
    <row r="4" spans="1:23" ht="16.5" thickBot="1">
      <c r="A4" s="47" t="str">
        <f>Prezentace!B6</f>
        <v>P</v>
      </c>
      <c r="B4" s="43" t="str">
        <f>Prezentace!C6</f>
        <v>Brejžek </v>
      </c>
      <c r="C4" s="14" t="str">
        <f>Prezentace!D6</f>
        <v>Vojtěch</v>
      </c>
      <c r="D4" s="15"/>
      <c r="E4" s="111"/>
      <c r="F4" s="112"/>
      <c r="G4" s="113"/>
      <c r="H4" s="31"/>
      <c r="I4" s="29"/>
      <c r="J4" s="29"/>
      <c r="K4" s="29"/>
      <c r="L4" s="29"/>
      <c r="M4" s="29"/>
      <c r="N4" s="77"/>
      <c r="O4" s="77"/>
      <c r="P4" s="77"/>
      <c r="Q4" s="30"/>
      <c r="R4" s="76"/>
      <c r="S4" s="15">
        <f>SUM(D4:R4)</f>
        <v>0</v>
      </c>
      <c r="T4" s="127">
        <f aca="true" t="shared" si="0" ref="T4:T12">E4*15+F4*9+G4*8+H4*10+I4*9+J4*8+K4*7+L4*6+M4*5+N4*4+O4*3+P4*2+Q4*1+R4*0</f>
        <v>0</v>
      </c>
      <c r="U4" s="129" t="str">
        <f>IF(T4&gt;=137,"M",IF(T4&gt;=131,"I.",IF(T4&gt;=125,"II.",IF(T4&gt;=116,"III.","ne"))))</f>
        <v>ne</v>
      </c>
      <c r="V4" s="16" t="s">
        <v>24</v>
      </c>
      <c r="W4" s="17">
        <v>137</v>
      </c>
    </row>
    <row r="5" spans="1:23" ht="16.5" thickBot="1">
      <c r="A5" s="48" t="str">
        <f>Prezentace!B7</f>
        <v>P</v>
      </c>
      <c r="B5" s="44" t="str">
        <f>Prezentace!C7</f>
        <v>Beigl</v>
      </c>
      <c r="C5" s="18" t="str">
        <f>Prezentace!D7</f>
        <v>Tomáš</v>
      </c>
      <c r="D5" s="19"/>
      <c r="E5" s="114"/>
      <c r="F5" s="115"/>
      <c r="G5" s="116"/>
      <c r="H5" s="35"/>
      <c r="I5" s="33"/>
      <c r="J5" s="33"/>
      <c r="K5" s="33"/>
      <c r="L5" s="33"/>
      <c r="M5" s="33"/>
      <c r="N5" s="79"/>
      <c r="O5" s="79"/>
      <c r="P5" s="79"/>
      <c r="Q5" s="34"/>
      <c r="R5" s="78"/>
      <c r="S5" s="19">
        <f aca="true" t="shared" si="1" ref="S5:S12">SUM(D5:R5)</f>
        <v>0</v>
      </c>
      <c r="T5" s="128">
        <f t="shared" si="0"/>
        <v>0</v>
      </c>
      <c r="U5" s="129" t="str">
        <f aca="true" t="shared" si="2" ref="U5:U30">IF(T5&gt;=137,"M",IF(T5&gt;=131,"I.",IF(T5&gt;=125,"II.",IF(T5&gt;=116,"III.","ne"))))</f>
        <v>ne</v>
      </c>
      <c r="V5" s="20" t="s">
        <v>25</v>
      </c>
      <c r="W5" s="21">
        <v>131</v>
      </c>
    </row>
    <row r="6" spans="1:23" ht="16.5" thickBot="1">
      <c r="A6" s="48" t="str">
        <f>Prezentace!B8</f>
        <v>P</v>
      </c>
      <c r="B6" s="44" t="str">
        <f>Prezentace!C8</f>
        <v>Beiglová </v>
      </c>
      <c r="C6" s="18" t="str">
        <f>Prezentace!D8</f>
        <v>Darja</v>
      </c>
      <c r="D6" s="19"/>
      <c r="E6" s="114"/>
      <c r="F6" s="115"/>
      <c r="G6" s="116"/>
      <c r="H6" s="36"/>
      <c r="I6" s="37"/>
      <c r="J6" s="37"/>
      <c r="K6" s="37"/>
      <c r="L6" s="37"/>
      <c r="M6" s="37"/>
      <c r="N6" s="82"/>
      <c r="O6" s="82"/>
      <c r="P6" s="82"/>
      <c r="Q6" s="38"/>
      <c r="R6" s="81"/>
      <c r="S6" s="19">
        <f t="shared" si="1"/>
        <v>0</v>
      </c>
      <c r="T6" s="128">
        <f t="shared" si="0"/>
        <v>0</v>
      </c>
      <c r="U6" s="129" t="str">
        <f t="shared" si="2"/>
        <v>ne</v>
      </c>
      <c r="V6" s="22" t="s">
        <v>26</v>
      </c>
      <c r="W6" s="21">
        <v>125</v>
      </c>
    </row>
    <row r="7" spans="1:23" ht="16.5" thickBot="1">
      <c r="A7" s="48" t="str">
        <f>Prezentace!B9</f>
        <v>P</v>
      </c>
      <c r="B7" s="44" t="str">
        <f>Prezentace!C9</f>
        <v>Bína</v>
      </c>
      <c r="C7" s="18" t="str">
        <f>Prezentace!D9</f>
        <v>Jiří</v>
      </c>
      <c r="D7" s="19"/>
      <c r="E7" s="114"/>
      <c r="F7" s="115"/>
      <c r="G7" s="116"/>
      <c r="H7" s="36"/>
      <c r="I7" s="37"/>
      <c r="J7" s="37"/>
      <c r="K7" s="37"/>
      <c r="L7" s="37"/>
      <c r="M7" s="37"/>
      <c r="N7" s="82"/>
      <c r="O7" s="82"/>
      <c r="P7" s="82"/>
      <c r="Q7" s="38"/>
      <c r="R7" s="81"/>
      <c r="S7" s="19">
        <f t="shared" si="1"/>
        <v>0</v>
      </c>
      <c r="T7" s="128">
        <f t="shared" si="0"/>
        <v>0</v>
      </c>
      <c r="U7" s="129" t="str">
        <f t="shared" si="2"/>
        <v>ne</v>
      </c>
      <c r="V7" s="23" t="s">
        <v>27</v>
      </c>
      <c r="W7" s="24">
        <v>116</v>
      </c>
    </row>
    <row r="8" spans="1:21" ht="16.5" thickBot="1">
      <c r="A8" s="48" t="str">
        <f>Prezentace!B10</f>
        <v>R</v>
      </c>
      <c r="B8" s="44" t="str">
        <f>Prezentace!C10</f>
        <v>Bína </v>
      </c>
      <c r="C8" s="18" t="str">
        <f>Prezentace!D10</f>
        <v>Jiří</v>
      </c>
      <c r="D8" s="25"/>
      <c r="E8" s="119"/>
      <c r="F8" s="117"/>
      <c r="G8" s="118"/>
      <c r="H8" s="36"/>
      <c r="I8" s="37"/>
      <c r="J8" s="37"/>
      <c r="K8" s="37"/>
      <c r="L8" s="37"/>
      <c r="M8" s="37"/>
      <c r="N8" s="82"/>
      <c r="O8" s="82"/>
      <c r="P8" s="82"/>
      <c r="Q8" s="38"/>
      <c r="R8" s="81"/>
      <c r="S8" s="19">
        <f t="shared" si="1"/>
        <v>0</v>
      </c>
      <c r="T8" s="128">
        <f t="shared" si="0"/>
        <v>0</v>
      </c>
      <c r="U8" s="129" t="str">
        <f t="shared" si="2"/>
        <v>ne</v>
      </c>
    </row>
    <row r="9" spans="1:21" ht="16.5" thickBot="1">
      <c r="A9" s="48" t="str">
        <f>Prezentace!B11</f>
        <v>P</v>
      </c>
      <c r="B9" s="44" t="str">
        <f>Prezentace!C11</f>
        <v>Červenka</v>
      </c>
      <c r="C9" s="18" t="str">
        <f>Prezentace!D11</f>
        <v>Pavel</v>
      </c>
      <c r="D9" s="19"/>
      <c r="E9" s="114"/>
      <c r="F9" s="115"/>
      <c r="G9" s="116"/>
      <c r="H9" s="36"/>
      <c r="I9" s="37"/>
      <c r="J9" s="37"/>
      <c r="K9" s="37"/>
      <c r="L9" s="37"/>
      <c r="M9" s="37"/>
      <c r="N9" s="82"/>
      <c r="O9" s="82"/>
      <c r="P9" s="82"/>
      <c r="Q9" s="38"/>
      <c r="R9" s="81"/>
      <c r="S9" s="19">
        <f t="shared" si="1"/>
        <v>0</v>
      </c>
      <c r="T9" s="128">
        <f t="shared" si="0"/>
        <v>0</v>
      </c>
      <c r="U9" s="129" t="str">
        <f t="shared" si="2"/>
        <v>ne</v>
      </c>
    </row>
    <row r="10" spans="1:21" ht="16.5" thickBot="1">
      <c r="A10" s="48" t="str">
        <f>Prezentace!B12</f>
        <v>R</v>
      </c>
      <c r="B10" s="44" t="str">
        <f>Prezentace!C12</f>
        <v>Červenka </v>
      </c>
      <c r="C10" s="18" t="str">
        <f>Prezentace!D12</f>
        <v>Pavel</v>
      </c>
      <c r="D10" s="19"/>
      <c r="E10" s="114"/>
      <c r="F10" s="115"/>
      <c r="G10" s="116"/>
      <c r="H10" s="35"/>
      <c r="I10" s="33"/>
      <c r="J10" s="33"/>
      <c r="K10" s="33"/>
      <c r="L10" s="33"/>
      <c r="M10" s="33"/>
      <c r="N10" s="79"/>
      <c r="O10" s="79"/>
      <c r="P10" s="79"/>
      <c r="Q10" s="34"/>
      <c r="R10" s="78"/>
      <c r="S10" s="19">
        <f t="shared" si="1"/>
        <v>0</v>
      </c>
      <c r="T10" s="128">
        <f t="shared" si="0"/>
        <v>0</v>
      </c>
      <c r="U10" s="129" t="str">
        <f t="shared" si="2"/>
        <v>ne</v>
      </c>
    </row>
    <row r="11" spans="1:21" ht="16.5" thickBot="1">
      <c r="A11" s="48" t="str">
        <f>Prezentace!B13</f>
        <v>P</v>
      </c>
      <c r="B11" s="44" t="str">
        <f>Prezentace!C13</f>
        <v>Fiala  </v>
      </c>
      <c r="C11" s="18" t="str">
        <f>Prezentace!D13</f>
        <v>Miroslav</v>
      </c>
      <c r="D11" s="19"/>
      <c r="E11" s="114"/>
      <c r="F11" s="115"/>
      <c r="G11" s="116"/>
      <c r="H11" s="35"/>
      <c r="I11" s="33"/>
      <c r="J11" s="33"/>
      <c r="K11" s="33"/>
      <c r="L11" s="33"/>
      <c r="M11" s="33"/>
      <c r="N11" s="79"/>
      <c r="O11" s="79"/>
      <c r="P11" s="79"/>
      <c r="Q11" s="34"/>
      <c r="R11" s="78"/>
      <c r="S11" s="19">
        <f t="shared" si="1"/>
        <v>0</v>
      </c>
      <c r="T11" s="128">
        <f t="shared" si="0"/>
        <v>0</v>
      </c>
      <c r="U11" s="129" t="str">
        <f t="shared" si="2"/>
        <v>ne</v>
      </c>
    </row>
    <row r="12" spans="1:21" ht="16.5" thickBot="1">
      <c r="A12" s="48" t="str">
        <f>Prezentace!B14</f>
        <v>P</v>
      </c>
      <c r="B12" s="44" t="str">
        <f>Prezentace!C14</f>
        <v>Fuksa  </v>
      </c>
      <c r="C12" s="18" t="str">
        <f>Prezentace!D14</f>
        <v>Viktor</v>
      </c>
      <c r="D12" s="19"/>
      <c r="E12" s="114"/>
      <c r="F12" s="115"/>
      <c r="G12" s="116"/>
      <c r="H12" s="35"/>
      <c r="I12" s="33"/>
      <c r="J12" s="33"/>
      <c r="K12" s="33"/>
      <c r="L12" s="33"/>
      <c r="M12" s="33"/>
      <c r="N12" s="79"/>
      <c r="O12" s="79"/>
      <c r="P12" s="79"/>
      <c r="Q12" s="34"/>
      <c r="R12" s="78"/>
      <c r="S12" s="19">
        <f t="shared" si="1"/>
        <v>0</v>
      </c>
      <c r="T12" s="128">
        <f t="shared" si="0"/>
        <v>0</v>
      </c>
      <c r="U12" s="129" t="str">
        <f t="shared" si="2"/>
        <v>ne</v>
      </c>
    </row>
    <row r="13" spans="1:21" ht="16.5" thickBot="1">
      <c r="A13" s="48" t="str">
        <f>Prezentace!B15</f>
        <v>P</v>
      </c>
      <c r="B13" s="44" t="str">
        <f>Prezentace!C15</f>
        <v>Herceg </v>
      </c>
      <c r="C13" s="18" t="str">
        <f>Prezentace!D15</f>
        <v>Bohumil</v>
      </c>
      <c r="D13" s="19"/>
      <c r="E13" s="114"/>
      <c r="F13" s="115"/>
      <c r="G13" s="116"/>
      <c r="H13" s="35"/>
      <c r="I13" s="33"/>
      <c r="J13" s="33"/>
      <c r="K13" s="33"/>
      <c r="L13" s="33"/>
      <c r="M13" s="33"/>
      <c r="N13" s="79"/>
      <c r="O13" s="79"/>
      <c r="P13" s="79"/>
      <c r="Q13" s="34"/>
      <c r="R13" s="78"/>
      <c r="S13" s="19">
        <f aca="true" t="shared" si="3" ref="S13:S30">SUM(D13:R13)</f>
        <v>0</v>
      </c>
      <c r="T13" s="128">
        <f aca="true" t="shared" si="4" ref="T13:T30">E13*15+F13*9+G13*8+H13*10+I13*9+J13*8+K13*7+L13*6+M13*5+N13*4+O13*3+P13*2+Q13*1+R13*0</f>
        <v>0</v>
      </c>
      <c r="U13" s="129" t="str">
        <f t="shared" si="2"/>
        <v>ne</v>
      </c>
    </row>
    <row r="14" spans="1:21" ht="16.5" thickBot="1">
      <c r="A14" s="48" t="str">
        <f>Prezentace!B16</f>
        <v>P</v>
      </c>
      <c r="B14" s="44" t="str">
        <f>Prezentace!C16</f>
        <v>Jelínek </v>
      </c>
      <c r="C14" s="18" t="str">
        <f>Prezentace!D16</f>
        <v>Antonín</v>
      </c>
      <c r="D14" s="19"/>
      <c r="E14" s="114"/>
      <c r="F14" s="115"/>
      <c r="G14" s="116"/>
      <c r="H14" s="35"/>
      <c r="I14" s="33"/>
      <c r="J14" s="33"/>
      <c r="K14" s="33"/>
      <c r="L14" s="33"/>
      <c r="M14" s="33"/>
      <c r="N14" s="79"/>
      <c r="O14" s="79"/>
      <c r="P14" s="79"/>
      <c r="Q14" s="34"/>
      <c r="R14" s="78"/>
      <c r="S14" s="19">
        <f t="shared" si="3"/>
        <v>0</v>
      </c>
      <c r="T14" s="128">
        <f t="shared" si="4"/>
        <v>0</v>
      </c>
      <c r="U14" s="129" t="str">
        <f t="shared" si="2"/>
        <v>ne</v>
      </c>
    </row>
    <row r="15" spans="1:21" ht="16.5" thickBot="1">
      <c r="A15" s="48" t="str">
        <f>Prezentace!B17</f>
        <v>R</v>
      </c>
      <c r="B15" s="44" t="str">
        <f>Prezentace!C17</f>
        <v>Jelínek </v>
      </c>
      <c r="C15" s="18" t="str">
        <f>Prezentace!D17</f>
        <v>Antonín</v>
      </c>
      <c r="D15" s="19"/>
      <c r="E15" s="114"/>
      <c r="F15" s="115"/>
      <c r="G15" s="116"/>
      <c r="H15" s="35"/>
      <c r="I15" s="33"/>
      <c r="J15" s="33"/>
      <c r="K15" s="33"/>
      <c r="L15" s="33"/>
      <c r="M15" s="33"/>
      <c r="N15" s="79"/>
      <c r="O15" s="79"/>
      <c r="P15" s="79"/>
      <c r="Q15" s="34"/>
      <c r="R15" s="78"/>
      <c r="S15" s="19">
        <f t="shared" si="3"/>
        <v>0</v>
      </c>
      <c r="T15" s="128">
        <f t="shared" si="4"/>
        <v>0</v>
      </c>
      <c r="U15" s="129" t="str">
        <f t="shared" si="2"/>
        <v>ne</v>
      </c>
    </row>
    <row r="16" spans="1:21" ht="16.5" thickBot="1">
      <c r="A16" s="48" t="str">
        <f>Prezentace!B18</f>
        <v>P</v>
      </c>
      <c r="B16" s="44" t="str">
        <f>Prezentace!C18</f>
        <v>Koch   ml.</v>
      </c>
      <c r="C16" s="18" t="str">
        <f>Prezentace!D18</f>
        <v>Miroslav</v>
      </c>
      <c r="D16" s="19"/>
      <c r="E16" s="114"/>
      <c r="F16" s="115"/>
      <c r="G16" s="116"/>
      <c r="H16" s="35"/>
      <c r="I16" s="33"/>
      <c r="J16" s="33"/>
      <c r="K16" s="33"/>
      <c r="L16" s="33"/>
      <c r="M16" s="33"/>
      <c r="N16" s="79"/>
      <c r="O16" s="79"/>
      <c r="P16" s="79"/>
      <c r="Q16" s="34"/>
      <c r="R16" s="78"/>
      <c r="S16" s="19">
        <f t="shared" si="3"/>
        <v>0</v>
      </c>
      <c r="T16" s="128">
        <f t="shared" si="4"/>
        <v>0</v>
      </c>
      <c r="U16" s="129" t="str">
        <f t="shared" si="2"/>
        <v>ne</v>
      </c>
    </row>
    <row r="17" spans="1:21" ht="16.5" thickBot="1">
      <c r="A17" s="48" t="str">
        <f>Prezentace!B19</f>
        <v>P</v>
      </c>
      <c r="B17" s="44" t="str">
        <f>Prezentace!C19</f>
        <v>Koch  st. </v>
      </c>
      <c r="C17" s="18" t="str">
        <f>Prezentace!D19</f>
        <v>Miroslav</v>
      </c>
      <c r="D17" s="19"/>
      <c r="E17" s="114"/>
      <c r="F17" s="115"/>
      <c r="G17" s="116"/>
      <c r="H17" s="35"/>
      <c r="I17" s="33"/>
      <c r="J17" s="33"/>
      <c r="K17" s="33"/>
      <c r="L17" s="33"/>
      <c r="M17" s="33"/>
      <c r="N17" s="79"/>
      <c r="O17" s="79"/>
      <c r="P17" s="79"/>
      <c r="Q17" s="34"/>
      <c r="R17" s="78"/>
      <c r="S17" s="19">
        <f t="shared" si="3"/>
        <v>0</v>
      </c>
      <c r="T17" s="128">
        <f t="shared" si="4"/>
        <v>0</v>
      </c>
      <c r="U17" s="129" t="str">
        <f t="shared" si="2"/>
        <v>ne</v>
      </c>
    </row>
    <row r="18" spans="1:21" ht="16.5" thickBot="1">
      <c r="A18" s="48" t="str">
        <f>Prezentace!B20</f>
        <v>R</v>
      </c>
      <c r="B18" s="44" t="str">
        <f>Prezentace!C20</f>
        <v>Koch  st. </v>
      </c>
      <c r="C18" s="18" t="str">
        <f>Prezentace!D20</f>
        <v>Miroslav</v>
      </c>
      <c r="D18" s="19"/>
      <c r="E18" s="114"/>
      <c r="F18" s="115"/>
      <c r="G18" s="116"/>
      <c r="H18" s="35"/>
      <c r="I18" s="33"/>
      <c r="J18" s="33"/>
      <c r="K18" s="33"/>
      <c r="L18" s="33"/>
      <c r="M18" s="33"/>
      <c r="N18" s="79"/>
      <c r="O18" s="79"/>
      <c r="P18" s="79"/>
      <c r="Q18" s="34"/>
      <c r="R18" s="78"/>
      <c r="S18" s="19">
        <f t="shared" si="3"/>
        <v>0</v>
      </c>
      <c r="T18" s="128">
        <f t="shared" si="4"/>
        <v>0</v>
      </c>
      <c r="U18" s="129" t="str">
        <f t="shared" si="2"/>
        <v>ne</v>
      </c>
    </row>
    <row r="19" spans="1:21" ht="16.5" thickBot="1">
      <c r="A19" s="48" t="str">
        <f>Prezentace!B21</f>
        <v>P</v>
      </c>
      <c r="B19" s="44" t="str">
        <f>Prezentace!C21</f>
        <v>Koltai</v>
      </c>
      <c r="C19" s="18" t="str">
        <f>Prezentace!D21</f>
        <v>Pavel</v>
      </c>
      <c r="D19" s="19"/>
      <c r="E19" s="114"/>
      <c r="F19" s="115"/>
      <c r="G19" s="116"/>
      <c r="H19" s="35"/>
      <c r="I19" s="33"/>
      <c r="J19" s="33"/>
      <c r="K19" s="33"/>
      <c r="L19" s="33"/>
      <c r="M19" s="33"/>
      <c r="N19" s="79"/>
      <c r="O19" s="79"/>
      <c r="P19" s="79"/>
      <c r="Q19" s="34"/>
      <c r="R19" s="78"/>
      <c r="S19" s="19">
        <f t="shared" si="3"/>
        <v>0</v>
      </c>
      <c r="T19" s="128">
        <f t="shared" si="4"/>
        <v>0</v>
      </c>
      <c r="U19" s="129" t="str">
        <f t="shared" si="2"/>
        <v>ne</v>
      </c>
    </row>
    <row r="20" spans="1:21" ht="16.5" thickBot="1">
      <c r="A20" s="48" t="str">
        <f>Prezentace!B22</f>
        <v>P</v>
      </c>
      <c r="B20" s="44" t="str">
        <f>Prezentace!C22</f>
        <v>Kostříž </v>
      </c>
      <c r="C20" s="18" t="str">
        <f>Prezentace!D22</f>
        <v>Jaroslav</v>
      </c>
      <c r="D20" s="19"/>
      <c r="E20" s="114"/>
      <c r="F20" s="115"/>
      <c r="G20" s="116"/>
      <c r="H20" s="35"/>
      <c r="I20" s="33"/>
      <c r="J20" s="33"/>
      <c r="K20" s="33"/>
      <c r="L20" s="33"/>
      <c r="M20" s="33"/>
      <c r="N20" s="79"/>
      <c r="O20" s="79"/>
      <c r="P20" s="79"/>
      <c r="Q20" s="34"/>
      <c r="R20" s="78"/>
      <c r="S20" s="19">
        <f t="shared" si="3"/>
        <v>0</v>
      </c>
      <c r="T20" s="128">
        <f t="shared" si="4"/>
        <v>0</v>
      </c>
      <c r="U20" s="129" t="str">
        <f t="shared" si="2"/>
        <v>ne</v>
      </c>
    </row>
    <row r="21" spans="1:21" ht="16.5" thickBot="1">
      <c r="A21" s="48" t="str">
        <f>Prezentace!B23</f>
        <v>P</v>
      </c>
      <c r="B21" s="44" t="str">
        <f>Prezentace!C23</f>
        <v>Krejča</v>
      </c>
      <c r="C21" s="18" t="str">
        <f>Prezentace!D23</f>
        <v>Miroslav</v>
      </c>
      <c r="D21" s="19"/>
      <c r="E21" s="114"/>
      <c r="F21" s="115"/>
      <c r="G21" s="116"/>
      <c r="H21" s="35"/>
      <c r="I21" s="33"/>
      <c r="J21" s="33"/>
      <c r="K21" s="33"/>
      <c r="L21" s="33"/>
      <c r="M21" s="33"/>
      <c r="N21" s="79"/>
      <c r="O21" s="79"/>
      <c r="P21" s="79"/>
      <c r="Q21" s="34"/>
      <c r="R21" s="78"/>
      <c r="S21" s="19">
        <f t="shared" si="3"/>
        <v>0</v>
      </c>
      <c r="T21" s="128">
        <f t="shared" si="4"/>
        <v>0</v>
      </c>
      <c r="U21" s="129" t="str">
        <f t="shared" si="2"/>
        <v>ne</v>
      </c>
    </row>
    <row r="22" spans="1:21" ht="16.5" thickBot="1">
      <c r="A22" s="48" t="str">
        <f>Prezentace!B24</f>
        <v>P</v>
      </c>
      <c r="B22" s="44" t="str">
        <f>Prezentace!C24</f>
        <v>Machek</v>
      </c>
      <c r="C22" s="18" t="str">
        <f>Prezentace!D24</f>
        <v>Pavel</v>
      </c>
      <c r="D22" s="19"/>
      <c r="E22" s="114"/>
      <c r="F22" s="115"/>
      <c r="G22" s="116"/>
      <c r="H22" s="35"/>
      <c r="I22" s="33"/>
      <c r="J22" s="33"/>
      <c r="K22" s="33"/>
      <c r="L22" s="33"/>
      <c r="M22" s="33"/>
      <c r="N22" s="79"/>
      <c r="O22" s="79"/>
      <c r="P22" s="79"/>
      <c r="Q22" s="34"/>
      <c r="R22" s="78"/>
      <c r="S22" s="19">
        <f t="shared" si="3"/>
        <v>0</v>
      </c>
      <c r="T22" s="128">
        <f t="shared" si="4"/>
        <v>0</v>
      </c>
      <c r="U22" s="129" t="str">
        <f t="shared" si="2"/>
        <v>ne</v>
      </c>
    </row>
    <row r="23" spans="1:21" ht="16.5" thickBot="1">
      <c r="A23" s="48" t="str">
        <f>Prezentace!B25</f>
        <v>P</v>
      </c>
      <c r="B23" s="44" t="str">
        <f>Prezentace!C25</f>
        <v>Marek</v>
      </c>
      <c r="C23" s="18" t="str">
        <f>Prezentace!D25</f>
        <v>Petr</v>
      </c>
      <c r="D23" s="19"/>
      <c r="E23" s="114"/>
      <c r="F23" s="115"/>
      <c r="G23" s="116"/>
      <c r="H23" s="35"/>
      <c r="I23" s="33"/>
      <c r="J23" s="33"/>
      <c r="K23" s="33"/>
      <c r="L23" s="33"/>
      <c r="M23" s="33"/>
      <c r="N23" s="79"/>
      <c r="O23" s="79"/>
      <c r="P23" s="79"/>
      <c r="Q23" s="34"/>
      <c r="R23" s="78"/>
      <c r="S23" s="19">
        <f t="shared" si="3"/>
        <v>0</v>
      </c>
      <c r="T23" s="128">
        <f t="shared" si="4"/>
        <v>0</v>
      </c>
      <c r="U23" s="129" t="str">
        <f t="shared" si="2"/>
        <v>ne</v>
      </c>
    </row>
    <row r="24" spans="1:21" ht="16.5" thickBot="1">
      <c r="A24" s="48" t="str">
        <f>Prezentace!B26</f>
        <v>P</v>
      </c>
      <c r="B24" s="44" t="str">
        <f>Prezentace!C26</f>
        <v>Mareš</v>
      </c>
      <c r="C24" s="18" t="str">
        <f>Prezentace!D26</f>
        <v>Rostislav</v>
      </c>
      <c r="D24" s="19"/>
      <c r="E24" s="114"/>
      <c r="F24" s="115"/>
      <c r="G24" s="116"/>
      <c r="H24" s="35"/>
      <c r="I24" s="33"/>
      <c r="J24" s="33"/>
      <c r="K24" s="33"/>
      <c r="L24" s="33"/>
      <c r="M24" s="33"/>
      <c r="N24" s="79"/>
      <c r="O24" s="79"/>
      <c r="P24" s="79"/>
      <c r="Q24" s="34"/>
      <c r="R24" s="78"/>
      <c r="S24" s="19">
        <f t="shared" si="3"/>
        <v>0</v>
      </c>
      <c r="T24" s="128">
        <f t="shared" si="4"/>
        <v>0</v>
      </c>
      <c r="U24" s="129" t="str">
        <f t="shared" si="2"/>
        <v>ne</v>
      </c>
    </row>
    <row r="25" spans="1:21" ht="16.5" thickBot="1">
      <c r="A25" s="48" t="str">
        <f>Prezentace!B49</f>
        <v>P</v>
      </c>
      <c r="B25" s="44" t="str">
        <f>Prezentace!C49</f>
        <v>Získal </v>
      </c>
      <c r="C25" s="18" t="str">
        <f>Prezentace!D49</f>
        <v>Karel</v>
      </c>
      <c r="D25" s="19"/>
      <c r="E25" s="114"/>
      <c r="F25" s="115"/>
      <c r="G25" s="116"/>
      <c r="H25" s="35"/>
      <c r="I25" s="33"/>
      <c r="J25" s="33"/>
      <c r="K25" s="33"/>
      <c r="L25" s="33"/>
      <c r="M25" s="33"/>
      <c r="N25" s="79"/>
      <c r="O25" s="79"/>
      <c r="P25" s="79"/>
      <c r="Q25" s="34"/>
      <c r="R25" s="78"/>
      <c r="S25" s="19">
        <f t="shared" si="3"/>
        <v>0</v>
      </c>
      <c r="T25" s="128">
        <f t="shared" si="4"/>
        <v>0</v>
      </c>
      <c r="U25" s="129" t="str">
        <f t="shared" si="2"/>
        <v>ne</v>
      </c>
    </row>
    <row r="26" spans="1:21" ht="16.5" thickBot="1">
      <c r="A26" s="48" t="str">
        <f>Prezentace!B50</f>
        <v>P</v>
      </c>
      <c r="B26" s="44" t="str">
        <f>Prezentace!C50</f>
        <v>Žemlička </v>
      </c>
      <c r="C26" s="18" t="str">
        <f>Prezentace!D50</f>
        <v>Ladislav</v>
      </c>
      <c r="D26" s="19"/>
      <c r="E26" s="114"/>
      <c r="F26" s="115"/>
      <c r="G26" s="116"/>
      <c r="H26" s="35"/>
      <c r="I26" s="33"/>
      <c r="J26" s="33"/>
      <c r="K26" s="33"/>
      <c r="L26" s="33"/>
      <c r="M26" s="33"/>
      <c r="N26" s="79"/>
      <c r="O26" s="79"/>
      <c r="P26" s="79"/>
      <c r="Q26" s="34"/>
      <c r="R26" s="78"/>
      <c r="S26" s="19">
        <f t="shared" si="3"/>
        <v>0</v>
      </c>
      <c r="T26" s="128">
        <f t="shared" si="4"/>
        <v>0</v>
      </c>
      <c r="U26" s="129" t="str">
        <f t="shared" si="2"/>
        <v>ne</v>
      </c>
    </row>
    <row r="27" spans="1:21" ht="16.5" thickBot="1">
      <c r="A27" s="48" t="str">
        <f>Prezentace!B51</f>
        <v>P</v>
      </c>
      <c r="B27" s="44">
        <f>Prezentace!C51</f>
        <v>0</v>
      </c>
      <c r="C27" s="18">
        <f>Prezentace!D51</f>
        <v>0</v>
      </c>
      <c r="D27" s="19"/>
      <c r="E27" s="114"/>
      <c r="F27" s="115"/>
      <c r="G27" s="116"/>
      <c r="H27" s="35"/>
      <c r="I27" s="33"/>
      <c r="J27" s="33"/>
      <c r="K27" s="33"/>
      <c r="L27" s="33"/>
      <c r="M27" s="33"/>
      <c r="N27" s="79"/>
      <c r="O27" s="79"/>
      <c r="P27" s="79"/>
      <c r="Q27" s="34"/>
      <c r="R27" s="78"/>
      <c r="S27" s="19">
        <f t="shared" si="3"/>
        <v>0</v>
      </c>
      <c r="T27" s="128">
        <f t="shared" si="4"/>
        <v>0</v>
      </c>
      <c r="U27" s="129" t="str">
        <f t="shared" si="2"/>
        <v>ne</v>
      </c>
    </row>
    <row r="28" spans="1:21" ht="16.5" thickBot="1">
      <c r="A28" s="48" t="str">
        <f>Prezentace!B52</f>
        <v>P</v>
      </c>
      <c r="B28" s="44">
        <f>Prezentace!C52</f>
        <v>0</v>
      </c>
      <c r="C28" s="18">
        <f>Prezentace!D52</f>
        <v>0</v>
      </c>
      <c r="D28" s="19"/>
      <c r="E28" s="114"/>
      <c r="F28" s="115"/>
      <c r="G28" s="116"/>
      <c r="H28" s="35"/>
      <c r="I28" s="33"/>
      <c r="J28" s="33"/>
      <c r="K28" s="33"/>
      <c r="L28" s="33"/>
      <c r="M28" s="33"/>
      <c r="N28" s="79"/>
      <c r="O28" s="79"/>
      <c r="P28" s="79"/>
      <c r="Q28" s="34"/>
      <c r="R28" s="78"/>
      <c r="S28" s="19">
        <f t="shared" si="3"/>
        <v>0</v>
      </c>
      <c r="T28" s="128">
        <f t="shared" si="4"/>
        <v>0</v>
      </c>
      <c r="U28" s="129" t="str">
        <f t="shared" si="2"/>
        <v>ne</v>
      </c>
    </row>
    <row r="29" spans="1:21" ht="16.5" thickBot="1">
      <c r="A29" s="48" t="str">
        <f>Prezentace!B53</f>
        <v>P</v>
      </c>
      <c r="B29" s="44">
        <f>Prezentace!C53</f>
        <v>0</v>
      </c>
      <c r="C29" s="18">
        <f>Prezentace!D53</f>
        <v>0</v>
      </c>
      <c r="D29" s="19"/>
      <c r="E29" s="114"/>
      <c r="F29" s="115"/>
      <c r="G29" s="116"/>
      <c r="H29" s="35"/>
      <c r="I29" s="33"/>
      <c r="J29" s="33"/>
      <c r="K29" s="33"/>
      <c r="L29" s="33"/>
      <c r="M29" s="33"/>
      <c r="N29" s="79"/>
      <c r="O29" s="79"/>
      <c r="P29" s="79"/>
      <c r="Q29" s="34"/>
      <c r="R29" s="78"/>
      <c r="S29" s="19">
        <f t="shared" si="3"/>
        <v>0</v>
      </c>
      <c r="T29" s="128">
        <f t="shared" si="4"/>
        <v>0</v>
      </c>
      <c r="U29" s="129" t="str">
        <f t="shared" si="2"/>
        <v>ne</v>
      </c>
    </row>
    <row r="30" spans="1:21" ht="16.5" thickBot="1">
      <c r="A30" s="49" t="str">
        <f>Prezentace!B55</f>
        <v>P</v>
      </c>
      <c r="B30" s="45">
        <f>Prezentace!C55</f>
        <v>0</v>
      </c>
      <c r="C30" s="26">
        <f>Prezentace!D55</f>
        <v>0</v>
      </c>
      <c r="D30" s="27"/>
      <c r="E30" s="120"/>
      <c r="F30" s="121"/>
      <c r="G30" s="122"/>
      <c r="H30" s="132"/>
      <c r="I30" s="40"/>
      <c r="J30" s="40"/>
      <c r="K30" s="40"/>
      <c r="L30" s="40"/>
      <c r="M30" s="40"/>
      <c r="N30" s="83"/>
      <c r="O30" s="83"/>
      <c r="P30" s="83"/>
      <c r="Q30" s="126"/>
      <c r="R30" s="84"/>
      <c r="S30" s="27">
        <f t="shared" si="3"/>
        <v>0</v>
      </c>
      <c r="T30" s="133">
        <f t="shared" si="4"/>
        <v>0</v>
      </c>
      <c r="U30" s="129" t="str">
        <f t="shared" si="2"/>
        <v>ne</v>
      </c>
    </row>
  </sheetData>
  <sheetProtection/>
  <mergeCells count="2">
    <mergeCell ref="B1:R1"/>
    <mergeCell ref="V3:W3"/>
  </mergeCells>
  <conditionalFormatting sqref="A4:A30">
    <cfRule type="cellIs" priority="2" dxfId="1" operator="equal" stopIfTrue="1">
      <formula>"R"</formula>
    </cfRule>
  </conditionalFormatting>
  <conditionalFormatting sqref="S4:S30">
    <cfRule type="cellIs" priority="1" dxfId="17" operator="notEqual" stopIfTrue="1">
      <formula>15</formula>
    </cfRule>
  </conditionalFormatting>
  <printOptions/>
  <pageMargins left="0.5118110236220472" right="0.1968503937007874" top="0.2362204724409449" bottom="0.2362204724409449" header="0.15748031496062992" footer="0.1574803149606299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3">
      <pane ySplit="540" topLeftCell="A1" activePane="bottomLeft" state="split"/>
      <selection pane="topLeft" activeCell="A3" sqref="A1:IV16384"/>
      <selection pane="bottomLeft" activeCell="R24" sqref="R24"/>
    </sheetView>
  </sheetViews>
  <sheetFormatPr defaultColWidth="9.00390625" defaultRowHeight="12.75"/>
  <cols>
    <col min="1" max="1" width="5.00390625" style="5" customWidth="1"/>
    <col min="2" max="2" width="17.875" style="5" customWidth="1"/>
    <col min="3" max="3" width="15.875" style="5" customWidth="1"/>
    <col min="4" max="6" width="3.875" style="5" bestFit="1" customWidth="1"/>
    <col min="7" max="9" width="3.875" style="5" customWidth="1"/>
    <col min="10" max="12" width="3.875" style="5" hidden="1" customWidth="1"/>
    <col min="13" max="13" width="4.375" style="5" hidden="1" customWidth="1"/>
    <col min="14" max="14" width="4.375" style="5" bestFit="1" customWidth="1"/>
    <col min="15" max="16" width="9.00390625" style="5" customWidth="1"/>
    <col min="17" max="17" width="8.75390625" style="5" customWidth="1"/>
    <col min="18" max="18" width="9.125" style="5" customWidth="1"/>
    <col min="19" max="19" width="11.375" style="5" bestFit="1" customWidth="1"/>
    <col min="20" max="16384" width="9.125" style="5" customWidth="1"/>
  </cols>
  <sheetData>
    <row r="1" spans="2:13" ht="15.75">
      <c r="B1" s="212" t="s">
        <v>21</v>
      </c>
      <c r="C1" s="212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2:17" ht="13.5" thickBot="1">
      <c r="B2" s="5" t="s">
        <v>43</v>
      </c>
      <c r="Q2" s="5">
        <f>COUNTIF(Q4:Q30,"=0")</f>
        <v>27</v>
      </c>
    </row>
    <row r="3" spans="2:17" ht="16.5" thickBot="1">
      <c r="B3" s="6"/>
      <c r="C3" s="6"/>
      <c r="D3" s="8">
        <v>10</v>
      </c>
      <c r="E3" s="9">
        <v>9</v>
      </c>
      <c r="F3" s="9">
        <v>8</v>
      </c>
      <c r="G3" s="9">
        <v>7</v>
      </c>
      <c r="H3" s="9">
        <v>6</v>
      </c>
      <c r="I3" s="9">
        <v>5</v>
      </c>
      <c r="J3" s="75">
        <v>4</v>
      </c>
      <c r="K3" s="75">
        <v>3</v>
      </c>
      <c r="L3" s="75">
        <v>2</v>
      </c>
      <c r="M3" s="10">
        <v>1</v>
      </c>
      <c r="N3" s="74">
        <v>0</v>
      </c>
      <c r="O3" s="12" t="s">
        <v>12</v>
      </c>
      <c r="P3" s="12" t="s">
        <v>13</v>
      </c>
      <c r="Q3" s="12" t="s">
        <v>11</v>
      </c>
    </row>
    <row r="4" spans="1:17" ht="15.75">
      <c r="A4" s="47" t="str">
        <f>Prezentace!B6</f>
        <v>P</v>
      </c>
      <c r="B4" s="43" t="str">
        <f>Prezentace!C6</f>
        <v>Brejžek </v>
      </c>
      <c r="C4" s="14" t="str">
        <f>Prezentace!D6</f>
        <v>Vojtěch</v>
      </c>
      <c r="D4" s="31"/>
      <c r="E4" s="29"/>
      <c r="F4" s="29"/>
      <c r="G4" s="29"/>
      <c r="H4" s="29"/>
      <c r="I4" s="29"/>
      <c r="J4" s="77"/>
      <c r="K4" s="77"/>
      <c r="L4" s="77"/>
      <c r="M4" s="30"/>
      <c r="N4" s="134"/>
      <c r="O4" s="15">
        <f>SUM(D4:N4)</f>
        <v>0</v>
      </c>
      <c r="P4" s="138"/>
      <c r="Q4" s="59">
        <f>(D4*10+E4*9+F4*8+G4*7+H4*6+I4*5+N4*0)-P4</f>
        <v>0</v>
      </c>
    </row>
    <row r="5" spans="1:17" ht="15.75">
      <c r="A5" s="48" t="str">
        <f>Prezentace!B7</f>
        <v>P</v>
      </c>
      <c r="B5" s="44" t="str">
        <f>Prezentace!C7</f>
        <v>Beigl</v>
      </c>
      <c r="C5" s="18" t="str">
        <f>Prezentace!D7</f>
        <v>Tomáš</v>
      </c>
      <c r="D5" s="35"/>
      <c r="E5" s="33"/>
      <c r="F5" s="33"/>
      <c r="G5" s="33"/>
      <c r="H5" s="33"/>
      <c r="I5" s="33"/>
      <c r="J5" s="79"/>
      <c r="K5" s="79"/>
      <c r="L5" s="79"/>
      <c r="M5" s="34"/>
      <c r="N5" s="135"/>
      <c r="O5" s="19">
        <f aca="true" t="shared" si="0" ref="O5:O30">SUM(D5:N5)</f>
        <v>0</v>
      </c>
      <c r="P5" s="139"/>
      <c r="Q5" s="61">
        <f aca="true" t="shared" si="1" ref="Q5:Q30">(D5*10+E5*9+F5*8+G5*7+H5*6+I5*5+N5*0)-P5</f>
        <v>0</v>
      </c>
    </row>
    <row r="6" spans="1:17" ht="15.75">
      <c r="A6" s="48" t="str">
        <f>Prezentace!B8</f>
        <v>P</v>
      </c>
      <c r="B6" s="44" t="str">
        <f>Prezentace!C8</f>
        <v>Beiglová </v>
      </c>
      <c r="C6" s="18" t="str">
        <f>Prezentace!D8</f>
        <v>Darja</v>
      </c>
      <c r="D6" s="36"/>
      <c r="E6" s="37"/>
      <c r="F6" s="37"/>
      <c r="G6" s="37"/>
      <c r="H6" s="37"/>
      <c r="I6" s="37"/>
      <c r="J6" s="82"/>
      <c r="K6" s="82"/>
      <c r="L6" s="82"/>
      <c r="M6" s="38"/>
      <c r="N6" s="136"/>
      <c r="O6" s="19">
        <f t="shared" si="0"/>
        <v>0</v>
      </c>
      <c r="P6" s="139"/>
      <c r="Q6" s="61">
        <f t="shared" si="1"/>
        <v>0</v>
      </c>
    </row>
    <row r="7" spans="1:17" ht="15.75">
      <c r="A7" s="48" t="str">
        <f>Prezentace!B9</f>
        <v>P</v>
      </c>
      <c r="B7" s="44" t="str">
        <f>Prezentace!C9</f>
        <v>Bína</v>
      </c>
      <c r="C7" s="18" t="str">
        <f>Prezentace!D9</f>
        <v>Jiří</v>
      </c>
      <c r="D7" s="36"/>
      <c r="E7" s="37"/>
      <c r="F7" s="37"/>
      <c r="G7" s="37"/>
      <c r="H7" s="37"/>
      <c r="I7" s="37"/>
      <c r="J7" s="82"/>
      <c r="K7" s="82"/>
      <c r="L7" s="82"/>
      <c r="M7" s="38"/>
      <c r="N7" s="136"/>
      <c r="O7" s="19">
        <f t="shared" si="0"/>
        <v>0</v>
      </c>
      <c r="P7" s="139"/>
      <c r="Q7" s="61">
        <f t="shared" si="1"/>
        <v>0</v>
      </c>
    </row>
    <row r="8" spans="1:17" ht="15.75">
      <c r="A8" s="48" t="str">
        <f>Prezentace!B10</f>
        <v>R</v>
      </c>
      <c r="B8" s="44" t="str">
        <f>Prezentace!C10</f>
        <v>Bína </v>
      </c>
      <c r="C8" s="18" t="str">
        <f>Prezentace!D10</f>
        <v>Jiří</v>
      </c>
      <c r="D8" s="36"/>
      <c r="E8" s="37"/>
      <c r="F8" s="37"/>
      <c r="G8" s="37"/>
      <c r="H8" s="37"/>
      <c r="I8" s="37"/>
      <c r="J8" s="82"/>
      <c r="K8" s="82"/>
      <c r="L8" s="82"/>
      <c r="M8" s="38"/>
      <c r="N8" s="136"/>
      <c r="O8" s="19">
        <f t="shared" si="0"/>
        <v>0</v>
      </c>
      <c r="P8" s="139"/>
      <c r="Q8" s="61">
        <f t="shared" si="1"/>
        <v>0</v>
      </c>
    </row>
    <row r="9" spans="1:17" ht="15.75">
      <c r="A9" s="48" t="str">
        <f>Prezentace!B11</f>
        <v>P</v>
      </c>
      <c r="B9" s="44" t="str">
        <f>Prezentace!C11</f>
        <v>Červenka</v>
      </c>
      <c r="C9" s="18" t="str">
        <f>Prezentace!D11</f>
        <v>Pavel</v>
      </c>
      <c r="D9" s="36"/>
      <c r="E9" s="37"/>
      <c r="F9" s="37"/>
      <c r="G9" s="37"/>
      <c r="H9" s="37"/>
      <c r="I9" s="37"/>
      <c r="J9" s="82"/>
      <c r="K9" s="82"/>
      <c r="L9" s="82"/>
      <c r="M9" s="38"/>
      <c r="N9" s="136"/>
      <c r="O9" s="19">
        <f t="shared" si="0"/>
        <v>0</v>
      </c>
      <c r="P9" s="139"/>
      <c r="Q9" s="61">
        <f t="shared" si="1"/>
        <v>0</v>
      </c>
    </row>
    <row r="10" spans="1:17" ht="15.75">
      <c r="A10" s="48" t="str">
        <f>Prezentace!B12</f>
        <v>R</v>
      </c>
      <c r="B10" s="44" t="str">
        <f>Prezentace!C12</f>
        <v>Červenka </v>
      </c>
      <c r="C10" s="18" t="str">
        <f>Prezentace!D12</f>
        <v>Pavel</v>
      </c>
      <c r="D10" s="36"/>
      <c r="E10" s="37"/>
      <c r="F10" s="37"/>
      <c r="G10" s="37"/>
      <c r="H10" s="37"/>
      <c r="I10" s="37"/>
      <c r="J10" s="82"/>
      <c r="K10" s="82"/>
      <c r="L10" s="82"/>
      <c r="M10" s="38"/>
      <c r="N10" s="136"/>
      <c r="O10" s="19">
        <f t="shared" si="0"/>
        <v>0</v>
      </c>
      <c r="P10" s="139"/>
      <c r="Q10" s="61">
        <f t="shared" si="1"/>
        <v>0</v>
      </c>
    </row>
    <row r="11" spans="1:17" ht="15.75">
      <c r="A11" s="48" t="str">
        <f>Prezentace!B13</f>
        <v>P</v>
      </c>
      <c r="B11" s="44" t="str">
        <f>Prezentace!C13</f>
        <v>Fiala  </v>
      </c>
      <c r="C11" s="18" t="str">
        <f>Prezentace!D13</f>
        <v>Miroslav</v>
      </c>
      <c r="D11" s="36"/>
      <c r="E11" s="37"/>
      <c r="F11" s="37"/>
      <c r="G11" s="37"/>
      <c r="H11" s="37"/>
      <c r="I11" s="37"/>
      <c r="J11" s="82"/>
      <c r="K11" s="82"/>
      <c r="L11" s="82"/>
      <c r="M11" s="38"/>
      <c r="N11" s="136"/>
      <c r="O11" s="19">
        <f t="shared" si="0"/>
        <v>0</v>
      </c>
      <c r="P11" s="139"/>
      <c r="Q11" s="61">
        <f t="shared" si="1"/>
        <v>0</v>
      </c>
    </row>
    <row r="12" spans="1:17" ht="15.75">
      <c r="A12" s="48" t="str">
        <f>Prezentace!B14</f>
        <v>P</v>
      </c>
      <c r="B12" s="44" t="str">
        <f>Prezentace!C14</f>
        <v>Fuksa  </v>
      </c>
      <c r="C12" s="18" t="str">
        <f>Prezentace!D14</f>
        <v>Viktor</v>
      </c>
      <c r="D12" s="36"/>
      <c r="E12" s="37"/>
      <c r="F12" s="37"/>
      <c r="G12" s="37"/>
      <c r="H12" s="37"/>
      <c r="I12" s="37"/>
      <c r="J12" s="82"/>
      <c r="K12" s="82"/>
      <c r="L12" s="82"/>
      <c r="M12" s="38"/>
      <c r="N12" s="136"/>
      <c r="O12" s="19">
        <f t="shared" si="0"/>
        <v>0</v>
      </c>
      <c r="P12" s="139"/>
      <c r="Q12" s="61">
        <f t="shared" si="1"/>
        <v>0</v>
      </c>
    </row>
    <row r="13" spans="1:17" ht="15.75">
      <c r="A13" s="48" t="str">
        <f>Prezentace!B15</f>
        <v>P</v>
      </c>
      <c r="B13" s="44" t="str">
        <f>Prezentace!C15</f>
        <v>Herceg </v>
      </c>
      <c r="C13" s="18" t="str">
        <f>Prezentace!D15</f>
        <v>Bohumil</v>
      </c>
      <c r="D13" s="36"/>
      <c r="E13" s="37"/>
      <c r="F13" s="37"/>
      <c r="G13" s="37"/>
      <c r="H13" s="37"/>
      <c r="I13" s="37"/>
      <c r="J13" s="82"/>
      <c r="K13" s="82"/>
      <c r="L13" s="82"/>
      <c r="M13" s="38"/>
      <c r="N13" s="136"/>
      <c r="O13" s="19">
        <f t="shared" si="0"/>
        <v>0</v>
      </c>
      <c r="P13" s="139"/>
      <c r="Q13" s="61">
        <f t="shared" si="1"/>
        <v>0</v>
      </c>
    </row>
    <row r="14" spans="1:17" ht="15.75">
      <c r="A14" s="48" t="str">
        <f>Prezentace!B16</f>
        <v>P</v>
      </c>
      <c r="B14" s="44" t="str">
        <f>Prezentace!C16</f>
        <v>Jelínek </v>
      </c>
      <c r="C14" s="18" t="str">
        <f>Prezentace!D16</f>
        <v>Antonín</v>
      </c>
      <c r="D14" s="36"/>
      <c r="E14" s="37"/>
      <c r="F14" s="37"/>
      <c r="G14" s="37"/>
      <c r="H14" s="37"/>
      <c r="I14" s="37"/>
      <c r="J14" s="82"/>
      <c r="K14" s="82"/>
      <c r="L14" s="82"/>
      <c r="M14" s="38"/>
      <c r="N14" s="136"/>
      <c r="O14" s="19">
        <f t="shared" si="0"/>
        <v>0</v>
      </c>
      <c r="P14" s="139"/>
      <c r="Q14" s="61">
        <f t="shared" si="1"/>
        <v>0</v>
      </c>
    </row>
    <row r="15" spans="1:17" ht="15.75">
      <c r="A15" s="48" t="str">
        <f>Prezentace!B17</f>
        <v>R</v>
      </c>
      <c r="B15" s="44" t="str">
        <f>Prezentace!C17</f>
        <v>Jelínek </v>
      </c>
      <c r="C15" s="18" t="str">
        <f>Prezentace!D17</f>
        <v>Antonín</v>
      </c>
      <c r="D15" s="36"/>
      <c r="E15" s="37"/>
      <c r="F15" s="37"/>
      <c r="G15" s="37"/>
      <c r="H15" s="37"/>
      <c r="I15" s="37"/>
      <c r="J15" s="82"/>
      <c r="K15" s="82"/>
      <c r="L15" s="82"/>
      <c r="M15" s="38"/>
      <c r="N15" s="136"/>
      <c r="O15" s="19">
        <f t="shared" si="0"/>
        <v>0</v>
      </c>
      <c r="P15" s="139"/>
      <c r="Q15" s="61">
        <f t="shared" si="1"/>
        <v>0</v>
      </c>
    </row>
    <row r="16" spans="1:17" ht="15.75">
      <c r="A16" s="48" t="str">
        <f>Prezentace!B18</f>
        <v>P</v>
      </c>
      <c r="B16" s="44" t="str">
        <f>Prezentace!C18</f>
        <v>Koch   ml.</v>
      </c>
      <c r="C16" s="18" t="str">
        <f>Prezentace!D18</f>
        <v>Miroslav</v>
      </c>
      <c r="D16" s="36"/>
      <c r="E16" s="37"/>
      <c r="F16" s="37"/>
      <c r="G16" s="37"/>
      <c r="H16" s="37"/>
      <c r="I16" s="37"/>
      <c r="J16" s="82"/>
      <c r="K16" s="82"/>
      <c r="L16" s="82"/>
      <c r="M16" s="38"/>
      <c r="N16" s="136"/>
      <c r="O16" s="19">
        <f t="shared" si="0"/>
        <v>0</v>
      </c>
      <c r="P16" s="139"/>
      <c r="Q16" s="61">
        <f t="shared" si="1"/>
        <v>0</v>
      </c>
    </row>
    <row r="17" spans="1:17" ht="15.75">
      <c r="A17" s="48" t="str">
        <f>Prezentace!B19</f>
        <v>P</v>
      </c>
      <c r="B17" s="44" t="str">
        <f>Prezentace!C19</f>
        <v>Koch  st. </v>
      </c>
      <c r="C17" s="18" t="str">
        <f>Prezentace!D19</f>
        <v>Miroslav</v>
      </c>
      <c r="D17" s="36"/>
      <c r="E17" s="37"/>
      <c r="F17" s="37"/>
      <c r="G17" s="37"/>
      <c r="H17" s="37"/>
      <c r="I17" s="37"/>
      <c r="J17" s="82"/>
      <c r="K17" s="82"/>
      <c r="L17" s="82"/>
      <c r="M17" s="38"/>
      <c r="N17" s="136"/>
      <c r="O17" s="19">
        <f t="shared" si="0"/>
        <v>0</v>
      </c>
      <c r="P17" s="139"/>
      <c r="Q17" s="61">
        <f t="shared" si="1"/>
        <v>0</v>
      </c>
    </row>
    <row r="18" spans="1:17" ht="15.75">
      <c r="A18" s="48" t="str">
        <f>Prezentace!B20</f>
        <v>R</v>
      </c>
      <c r="B18" s="44" t="str">
        <f>Prezentace!C20</f>
        <v>Koch  st. </v>
      </c>
      <c r="C18" s="18" t="str">
        <f>Prezentace!D20</f>
        <v>Miroslav</v>
      </c>
      <c r="D18" s="36"/>
      <c r="E18" s="37"/>
      <c r="F18" s="37"/>
      <c r="G18" s="37"/>
      <c r="H18" s="37"/>
      <c r="I18" s="37"/>
      <c r="J18" s="82"/>
      <c r="K18" s="82"/>
      <c r="L18" s="82"/>
      <c r="M18" s="38"/>
      <c r="N18" s="136"/>
      <c r="O18" s="19">
        <f t="shared" si="0"/>
        <v>0</v>
      </c>
      <c r="P18" s="139"/>
      <c r="Q18" s="61">
        <f t="shared" si="1"/>
        <v>0</v>
      </c>
    </row>
    <row r="19" spans="1:17" ht="15.75">
      <c r="A19" s="48" t="str">
        <f>Prezentace!B21</f>
        <v>P</v>
      </c>
      <c r="B19" s="44" t="str">
        <f>Prezentace!C21</f>
        <v>Koltai</v>
      </c>
      <c r="C19" s="18" t="str">
        <f>Prezentace!D21</f>
        <v>Pavel</v>
      </c>
      <c r="D19" s="36"/>
      <c r="E19" s="37"/>
      <c r="F19" s="37"/>
      <c r="G19" s="37"/>
      <c r="H19" s="37"/>
      <c r="I19" s="37"/>
      <c r="J19" s="82"/>
      <c r="K19" s="82"/>
      <c r="L19" s="82"/>
      <c r="M19" s="38"/>
      <c r="N19" s="136"/>
      <c r="O19" s="19">
        <f t="shared" si="0"/>
        <v>0</v>
      </c>
      <c r="P19" s="139"/>
      <c r="Q19" s="61">
        <f t="shared" si="1"/>
        <v>0</v>
      </c>
    </row>
    <row r="20" spans="1:17" ht="15.75">
      <c r="A20" s="48" t="str">
        <f>Prezentace!B22</f>
        <v>P</v>
      </c>
      <c r="B20" s="44" t="str">
        <f>Prezentace!C22</f>
        <v>Kostříž </v>
      </c>
      <c r="C20" s="18" t="str">
        <f>Prezentace!D22</f>
        <v>Jaroslav</v>
      </c>
      <c r="D20" s="36"/>
      <c r="E20" s="37"/>
      <c r="F20" s="37"/>
      <c r="G20" s="37"/>
      <c r="H20" s="37"/>
      <c r="I20" s="37"/>
      <c r="J20" s="82"/>
      <c r="K20" s="82"/>
      <c r="L20" s="82"/>
      <c r="M20" s="38"/>
      <c r="N20" s="136"/>
      <c r="O20" s="19">
        <f t="shared" si="0"/>
        <v>0</v>
      </c>
      <c r="P20" s="139"/>
      <c r="Q20" s="61">
        <f t="shared" si="1"/>
        <v>0</v>
      </c>
    </row>
    <row r="21" spans="1:17" ht="15.75">
      <c r="A21" s="48" t="str">
        <f>Prezentace!B23</f>
        <v>P</v>
      </c>
      <c r="B21" s="44" t="str">
        <f>Prezentace!C23</f>
        <v>Krejča</v>
      </c>
      <c r="C21" s="18" t="str">
        <f>Prezentace!D23</f>
        <v>Miroslav</v>
      </c>
      <c r="D21" s="36"/>
      <c r="E21" s="37"/>
      <c r="F21" s="37"/>
      <c r="G21" s="37"/>
      <c r="H21" s="37"/>
      <c r="I21" s="37"/>
      <c r="J21" s="82"/>
      <c r="K21" s="82"/>
      <c r="L21" s="82"/>
      <c r="M21" s="38"/>
      <c r="N21" s="136"/>
      <c r="O21" s="19">
        <f t="shared" si="0"/>
        <v>0</v>
      </c>
      <c r="P21" s="139"/>
      <c r="Q21" s="61">
        <f t="shared" si="1"/>
        <v>0</v>
      </c>
    </row>
    <row r="22" spans="1:17" ht="15.75">
      <c r="A22" s="48" t="str">
        <f>Prezentace!B24</f>
        <v>P</v>
      </c>
      <c r="B22" s="44" t="str">
        <f>Prezentace!C24</f>
        <v>Machek</v>
      </c>
      <c r="C22" s="18" t="str">
        <f>Prezentace!D24</f>
        <v>Pavel</v>
      </c>
      <c r="D22" s="36"/>
      <c r="E22" s="37"/>
      <c r="F22" s="37"/>
      <c r="G22" s="37"/>
      <c r="H22" s="37"/>
      <c r="I22" s="37"/>
      <c r="J22" s="82"/>
      <c r="K22" s="82"/>
      <c r="L22" s="82"/>
      <c r="M22" s="38"/>
      <c r="N22" s="136"/>
      <c r="O22" s="19">
        <f t="shared" si="0"/>
        <v>0</v>
      </c>
      <c r="P22" s="139"/>
      <c r="Q22" s="61">
        <f t="shared" si="1"/>
        <v>0</v>
      </c>
    </row>
    <row r="23" spans="1:17" ht="15.75">
      <c r="A23" s="48" t="str">
        <f>Prezentace!B25</f>
        <v>P</v>
      </c>
      <c r="B23" s="44" t="str">
        <f>Prezentace!C25</f>
        <v>Marek</v>
      </c>
      <c r="C23" s="18" t="str">
        <f>Prezentace!D25</f>
        <v>Petr</v>
      </c>
      <c r="D23" s="36"/>
      <c r="E23" s="37"/>
      <c r="F23" s="37"/>
      <c r="G23" s="37"/>
      <c r="H23" s="37"/>
      <c r="I23" s="37"/>
      <c r="J23" s="82"/>
      <c r="K23" s="82"/>
      <c r="L23" s="82"/>
      <c r="M23" s="38"/>
      <c r="N23" s="136"/>
      <c r="O23" s="19">
        <f t="shared" si="0"/>
        <v>0</v>
      </c>
      <c r="P23" s="139"/>
      <c r="Q23" s="61">
        <f t="shared" si="1"/>
        <v>0</v>
      </c>
    </row>
    <row r="24" spans="1:17" ht="15.75">
      <c r="A24" s="48" t="str">
        <f>Prezentace!B26</f>
        <v>P</v>
      </c>
      <c r="B24" s="44" t="str">
        <f>Prezentace!C26</f>
        <v>Mareš</v>
      </c>
      <c r="C24" s="18" t="str">
        <f>Prezentace!D26</f>
        <v>Rostislav</v>
      </c>
      <c r="D24" s="36"/>
      <c r="E24" s="37"/>
      <c r="F24" s="37"/>
      <c r="G24" s="37"/>
      <c r="H24" s="37"/>
      <c r="I24" s="37"/>
      <c r="J24" s="82"/>
      <c r="K24" s="82"/>
      <c r="L24" s="82"/>
      <c r="M24" s="38"/>
      <c r="N24" s="136"/>
      <c r="O24" s="19">
        <f t="shared" si="0"/>
        <v>0</v>
      </c>
      <c r="P24" s="139"/>
      <c r="Q24" s="61">
        <f t="shared" si="1"/>
        <v>0</v>
      </c>
    </row>
    <row r="25" spans="1:17" ht="15.75">
      <c r="A25" s="48" t="str">
        <f>Prezentace!B49</f>
        <v>P</v>
      </c>
      <c r="B25" s="44" t="str">
        <f>Prezentace!C49</f>
        <v>Získal </v>
      </c>
      <c r="C25" s="18" t="str">
        <f>Prezentace!D49</f>
        <v>Karel</v>
      </c>
      <c r="D25" s="36"/>
      <c r="E25" s="37"/>
      <c r="F25" s="37"/>
      <c r="G25" s="37"/>
      <c r="H25" s="37"/>
      <c r="I25" s="37"/>
      <c r="J25" s="82"/>
      <c r="K25" s="82"/>
      <c r="L25" s="82"/>
      <c r="M25" s="38"/>
      <c r="N25" s="136"/>
      <c r="O25" s="19">
        <f t="shared" si="0"/>
        <v>0</v>
      </c>
      <c r="P25" s="139"/>
      <c r="Q25" s="61">
        <f t="shared" si="1"/>
        <v>0</v>
      </c>
    </row>
    <row r="26" spans="1:17" ht="15.75">
      <c r="A26" s="48" t="str">
        <f>Prezentace!B50</f>
        <v>P</v>
      </c>
      <c r="B26" s="44" t="str">
        <f>Prezentace!C50</f>
        <v>Žemlička </v>
      </c>
      <c r="C26" s="18" t="str">
        <f>Prezentace!D50</f>
        <v>Ladislav</v>
      </c>
      <c r="D26" s="36"/>
      <c r="E26" s="37"/>
      <c r="F26" s="37"/>
      <c r="G26" s="37"/>
      <c r="H26" s="37"/>
      <c r="I26" s="37"/>
      <c r="J26" s="82"/>
      <c r="K26" s="82"/>
      <c r="L26" s="82"/>
      <c r="M26" s="38"/>
      <c r="N26" s="136"/>
      <c r="O26" s="19">
        <f t="shared" si="0"/>
        <v>0</v>
      </c>
      <c r="P26" s="139"/>
      <c r="Q26" s="61">
        <f t="shared" si="1"/>
        <v>0</v>
      </c>
    </row>
    <row r="27" spans="1:17" ht="15.75">
      <c r="A27" s="48" t="str">
        <f>Prezentace!B51</f>
        <v>P</v>
      </c>
      <c r="B27" s="44">
        <f>Prezentace!C51</f>
        <v>0</v>
      </c>
      <c r="C27" s="18">
        <f>Prezentace!D51</f>
        <v>0</v>
      </c>
      <c r="D27" s="36"/>
      <c r="E27" s="37"/>
      <c r="F27" s="37"/>
      <c r="G27" s="37"/>
      <c r="H27" s="37"/>
      <c r="I27" s="37"/>
      <c r="J27" s="82"/>
      <c r="K27" s="82"/>
      <c r="L27" s="82"/>
      <c r="M27" s="38"/>
      <c r="N27" s="136"/>
      <c r="O27" s="19">
        <f t="shared" si="0"/>
        <v>0</v>
      </c>
      <c r="P27" s="139"/>
      <c r="Q27" s="61">
        <f t="shared" si="1"/>
        <v>0</v>
      </c>
    </row>
    <row r="28" spans="1:17" ht="15.75">
      <c r="A28" s="48" t="str">
        <f>Prezentace!B52</f>
        <v>P</v>
      </c>
      <c r="B28" s="44">
        <f>Prezentace!C52</f>
        <v>0</v>
      </c>
      <c r="C28" s="18">
        <f>Prezentace!D52</f>
        <v>0</v>
      </c>
      <c r="D28" s="36"/>
      <c r="E28" s="37"/>
      <c r="F28" s="37"/>
      <c r="G28" s="37"/>
      <c r="H28" s="37"/>
      <c r="I28" s="37"/>
      <c r="J28" s="82"/>
      <c r="K28" s="82"/>
      <c r="L28" s="82"/>
      <c r="M28" s="38"/>
      <c r="N28" s="136"/>
      <c r="O28" s="19">
        <f t="shared" si="0"/>
        <v>0</v>
      </c>
      <c r="P28" s="139"/>
      <c r="Q28" s="61">
        <f t="shared" si="1"/>
        <v>0</v>
      </c>
    </row>
    <row r="29" spans="1:17" ht="15.75">
      <c r="A29" s="48" t="str">
        <f>Prezentace!B53</f>
        <v>P</v>
      </c>
      <c r="B29" s="44">
        <f>Prezentace!C53</f>
        <v>0</v>
      </c>
      <c r="C29" s="18">
        <f>Prezentace!D53</f>
        <v>0</v>
      </c>
      <c r="D29" s="36"/>
      <c r="E29" s="37"/>
      <c r="F29" s="37"/>
      <c r="G29" s="37"/>
      <c r="H29" s="37"/>
      <c r="I29" s="37"/>
      <c r="J29" s="82"/>
      <c r="K29" s="82"/>
      <c r="L29" s="82"/>
      <c r="M29" s="38"/>
      <c r="N29" s="136"/>
      <c r="O29" s="19">
        <f t="shared" si="0"/>
        <v>0</v>
      </c>
      <c r="P29" s="139"/>
      <c r="Q29" s="61">
        <f t="shared" si="1"/>
        <v>0</v>
      </c>
    </row>
    <row r="30" spans="1:17" ht="16.5" thickBot="1">
      <c r="A30" s="49" t="str">
        <f>Prezentace!B55</f>
        <v>P</v>
      </c>
      <c r="B30" s="45">
        <f>Prezentace!C55</f>
        <v>0</v>
      </c>
      <c r="C30" s="26">
        <f>Prezentace!D55</f>
        <v>0</v>
      </c>
      <c r="D30" s="41"/>
      <c r="E30" s="42"/>
      <c r="F30" s="42"/>
      <c r="G30" s="42"/>
      <c r="H30" s="42"/>
      <c r="I30" s="42"/>
      <c r="J30" s="80"/>
      <c r="K30" s="80"/>
      <c r="L30" s="80"/>
      <c r="M30" s="52"/>
      <c r="N30" s="137"/>
      <c r="O30" s="27">
        <f t="shared" si="0"/>
        <v>0</v>
      </c>
      <c r="P30" s="140"/>
      <c r="Q30" s="62">
        <f t="shared" si="1"/>
        <v>0</v>
      </c>
    </row>
  </sheetData>
  <sheetProtection/>
  <mergeCells count="1">
    <mergeCell ref="B1:M1"/>
  </mergeCells>
  <conditionalFormatting sqref="A4:A30">
    <cfRule type="cellIs" priority="2" dxfId="1" operator="equal" stopIfTrue="1">
      <formula>"R"</formula>
    </cfRule>
  </conditionalFormatting>
  <conditionalFormatting sqref="O4:O30">
    <cfRule type="cellIs" priority="1" dxfId="17" operator="notEqual" stopIfTrue="1">
      <formula>10</formula>
    </cfRule>
  </conditionalFormatting>
  <printOptions horizontalCentered="1"/>
  <pageMargins left="0.4724409448818898" right="0.1968503937007874" top="0.6692913385826772" bottom="0.2362204724409449" header="0.15748031496062992" footer="0.15748031496062992"/>
  <pageSetup horizontalDpi="300" verticalDpi="300"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3">
      <pane ySplit="555" topLeftCell="A1" activePane="bottomLeft" state="split"/>
      <selection pane="topLeft" activeCell="A3" sqref="A1:IV16384"/>
      <selection pane="bottomLeft" activeCell="D4" sqref="D4"/>
    </sheetView>
  </sheetViews>
  <sheetFormatPr defaultColWidth="9.00390625" defaultRowHeight="12.75"/>
  <cols>
    <col min="1" max="1" width="5.00390625" style="5" customWidth="1"/>
    <col min="2" max="2" width="17.875" style="5" customWidth="1"/>
    <col min="3" max="3" width="15.875" style="5" customWidth="1"/>
    <col min="4" max="5" width="4.375" style="5" bestFit="1" customWidth="1"/>
    <col min="6" max="7" width="3.875" style="5" bestFit="1" customWidth="1"/>
    <col min="8" max="11" width="3.875" style="5" customWidth="1"/>
    <col min="12" max="13" width="3.875" style="5" bestFit="1" customWidth="1"/>
    <col min="14" max="14" width="9.00390625" style="5" customWidth="1"/>
    <col min="15" max="15" width="8.75390625" style="5" customWidth="1"/>
    <col min="16" max="16" width="8.375" style="46" customWidth="1"/>
    <col min="17" max="17" width="9.125" style="5" customWidth="1"/>
    <col min="18" max="18" width="11.375" style="5" bestFit="1" customWidth="1"/>
    <col min="19" max="16384" width="9.125" style="5" customWidth="1"/>
  </cols>
  <sheetData>
    <row r="1" spans="2:13" ht="15.75">
      <c r="B1" s="212" t="s">
        <v>21</v>
      </c>
      <c r="C1" s="212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2:15" ht="13.5" thickBot="1">
      <c r="B2" s="5" t="s">
        <v>20</v>
      </c>
      <c r="O2" s="5">
        <f>COUNTIF(O4:O53,"=0")</f>
        <v>50</v>
      </c>
    </row>
    <row r="3" spans="2:16" ht="16.5" thickBot="1">
      <c r="B3" s="6"/>
      <c r="C3" s="6"/>
      <c r="D3" s="54">
        <v>1</v>
      </c>
      <c r="E3" s="55">
        <v>2</v>
      </c>
      <c r="F3" s="55">
        <v>3</v>
      </c>
      <c r="G3" s="55">
        <v>4</v>
      </c>
      <c r="H3" s="55">
        <v>5</v>
      </c>
      <c r="I3" s="55">
        <v>6</v>
      </c>
      <c r="J3" s="55">
        <v>7</v>
      </c>
      <c r="K3" s="55">
        <v>8</v>
      </c>
      <c r="L3" s="55">
        <v>9</v>
      </c>
      <c r="M3" s="56">
        <v>10</v>
      </c>
      <c r="N3" s="12" t="s">
        <v>19</v>
      </c>
      <c r="O3" s="57" t="s">
        <v>11</v>
      </c>
      <c r="P3" s="58"/>
    </row>
    <row r="4" spans="1:16" ht="15.75">
      <c r="A4" s="47" t="str">
        <f>Prezentace!B6</f>
        <v>P</v>
      </c>
      <c r="B4" s="43" t="str">
        <f>Prezentace!C6</f>
        <v>Brejžek </v>
      </c>
      <c r="C4" s="14" t="str">
        <f>Prezentace!D6</f>
        <v>Vojtěch</v>
      </c>
      <c r="D4" s="28"/>
      <c r="E4" s="29"/>
      <c r="F4" s="29"/>
      <c r="G4" s="29"/>
      <c r="H4" s="29"/>
      <c r="I4" s="29"/>
      <c r="J4" s="29"/>
      <c r="K4" s="29"/>
      <c r="L4" s="29"/>
      <c r="M4" s="30"/>
      <c r="N4" s="50"/>
      <c r="O4" s="59">
        <f aca="true" t="shared" si="0" ref="O4:O9">SUM(D4:M4)-N4</f>
        <v>0</v>
      </c>
      <c r="P4" s="60"/>
    </row>
    <row r="5" spans="1:16" ht="15.75">
      <c r="A5" s="48" t="str">
        <f>Prezentace!B7</f>
        <v>P</v>
      </c>
      <c r="B5" s="44" t="str">
        <f>Prezentace!C7</f>
        <v>Beigl</v>
      </c>
      <c r="C5" s="18" t="str">
        <f>Prezentace!D7</f>
        <v>Tomáš</v>
      </c>
      <c r="D5" s="32"/>
      <c r="E5" s="33"/>
      <c r="F5" s="33"/>
      <c r="G5" s="33"/>
      <c r="H5" s="33"/>
      <c r="I5" s="33"/>
      <c r="J5" s="33"/>
      <c r="K5" s="33"/>
      <c r="L5" s="33"/>
      <c r="M5" s="34"/>
      <c r="N5" s="51"/>
      <c r="O5" s="61">
        <f t="shared" si="0"/>
        <v>0</v>
      </c>
      <c r="P5" s="60"/>
    </row>
    <row r="6" spans="1:16" ht="15.75">
      <c r="A6" s="48" t="str">
        <f>Prezentace!B8</f>
        <v>P</v>
      </c>
      <c r="B6" s="44" t="str">
        <f>Prezentace!C8</f>
        <v>Beiglová </v>
      </c>
      <c r="C6" s="18" t="str">
        <f>Prezentace!D8</f>
        <v>Darja</v>
      </c>
      <c r="D6" s="32"/>
      <c r="E6" s="33"/>
      <c r="F6" s="33"/>
      <c r="G6" s="37"/>
      <c r="H6" s="37"/>
      <c r="I6" s="37"/>
      <c r="J6" s="37"/>
      <c r="K6" s="37"/>
      <c r="L6" s="37"/>
      <c r="M6" s="38"/>
      <c r="N6" s="51"/>
      <c r="O6" s="61">
        <f t="shared" si="0"/>
        <v>0</v>
      </c>
      <c r="P6" s="60"/>
    </row>
    <row r="7" spans="1:16" ht="15.75">
      <c r="A7" s="48" t="str">
        <f>Prezentace!B9</f>
        <v>P</v>
      </c>
      <c r="B7" s="44" t="str">
        <f>Prezentace!C9</f>
        <v>Bína</v>
      </c>
      <c r="C7" s="18" t="str">
        <f>Prezentace!D9</f>
        <v>Jiří</v>
      </c>
      <c r="D7" s="32"/>
      <c r="E7" s="33"/>
      <c r="F7" s="33"/>
      <c r="G7" s="37"/>
      <c r="H7" s="37"/>
      <c r="I7" s="37"/>
      <c r="J7" s="37"/>
      <c r="K7" s="37"/>
      <c r="L7" s="37"/>
      <c r="M7" s="38"/>
      <c r="N7" s="51"/>
      <c r="O7" s="61">
        <f t="shared" si="0"/>
        <v>0</v>
      </c>
      <c r="P7" s="60"/>
    </row>
    <row r="8" spans="1:15" ht="15.75">
      <c r="A8" s="48" t="str">
        <f>Prezentace!B10</f>
        <v>R</v>
      </c>
      <c r="B8" s="44" t="str">
        <f>Prezentace!C10</f>
        <v>Bína </v>
      </c>
      <c r="C8" s="18" t="str">
        <f>Prezentace!D10</f>
        <v>Jiří</v>
      </c>
      <c r="D8" s="32"/>
      <c r="E8" s="33"/>
      <c r="F8" s="33"/>
      <c r="G8" s="37"/>
      <c r="H8" s="37"/>
      <c r="I8" s="37"/>
      <c r="J8" s="37"/>
      <c r="K8" s="37"/>
      <c r="L8" s="37"/>
      <c r="M8" s="38"/>
      <c r="N8" s="51"/>
      <c r="O8" s="61">
        <f t="shared" si="0"/>
        <v>0</v>
      </c>
    </row>
    <row r="9" spans="1:15" ht="15.75">
      <c r="A9" s="48" t="str">
        <f>Prezentace!B11</f>
        <v>P</v>
      </c>
      <c r="B9" s="44" t="str">
        <f>Prezentace!C11</f>
        <v>Červenka</v>
      </c>
      <c r="C9" s="18" t="str">
        <f>Prezentace!D11</f>
        <v>Pavel</v>
      </c>
      <c r="D9" s="32"/>
      <c r="E9" s="33"/>
      <c r="F9" s="33"/>
      <c r="G9" s="37"/>
      <c r="H9" s="37"/>
      <c r="I9" s="37"/>
      <c r="J9" s="37"/>
      <c r="K9" s="37"/>
      <c r="L9" s="37"/>
      <c r="M9" s="38"/>
      <c r="N9" s="51"/>
      <c r="O9" s="61">
        <f t="shared" si="0"/>
        <v>0</v>
      </c>
    </row>
    <row r="10" spans="1:15" ht="15.75">
      <c r="A10" s="48" t="str">
        <f>Prezentace!B12</f>
        <v>R</v>
      </c>
      <c r="B10" s="44" t="str">
        <f>Prezentace!C12</f>
        <v>Červenka </v>
      </c>
      <c r="C10" s="18" t="str">
        <f>Prezentace!D12</f>
        <v>Pavel</v>
      </c>
      <c r="D10" s="32"/>
      <c r="E10" s="33"/>
      <c r="F10" s="33"/>
      <c r="G10" s="37"/>
      <c r="H10" s="37"/>
      <c r="I10" s="37"/>
      <c r="J10" s="37"/>
      <c r="K10" s="37"/>
      <c r="L10" s="37"/>
      <c r="M10" s="38"/>
      <c r="N10" s="51"/>
      <c r="O10" s="61">
        <f aca="true" t="shared" si="1" ref="O10:O53">SUM(D10:M10)-N10</f>
        <v>0</v>
      </c>
    </row>
    <row r="11" spans="1:15" ht="15.75">
      <c r="A11" s="48" t="str">
        <f>Prezentace!B13</f>
        <v>P</v>
      </c>
      <c r="B11" s="44" t="str">
        <f>Prezentace!C13</f>
        <v>Fiala  </v>
      </c>
      <c r="C11" s="18" t="str">
        <f>Prezentace!D13</f>
        <v>Miroslav</v>
      </c>
      <c r="D11" s="32"/>
      <c r="E11" s="33"/>
      <c r="F11" s="33"/>
      <c r="G11" s="37"/>
      <c r="H11" s="37"/>
      <c r="I11" s="37"/>
      <c r="J11" s="37"/>
      <c r="K11" s="37"/>
      <c r="L11" s="37"/>
      <c r="M11" s="38"/>
      <c r="N11" s="51"/>
      <c r="O11" s="61">
        <f t="shared" si="1"/>
        <v>0</v>
      </c>
    </row>
    <row r="12" spans="1:15" ht="15.75">
      <c r="A12" s="48" t="str">
        <f>Prezentace!B14</f>
        <v>P</v>
      </c>
      <c r="B12" s="44" t="str">
        <f>Prezentace!C14</f>
        <v>Fuksa  </v>
      </c>
      <c r="C12" s="18" t="str">
        <f>Prezentace!D14</f>
        <v>Viktor</v>
      </c>
      <c r="D12" s="32"/>
      <c r="E12" s="33"/>
      <c r="F12" s="33"/>
      <c r="G12" s="37"/>
      <c r="H12" s="37"/>
      <c r="I12" s="37"/>
      <c r="J12" s="37"/>
      <c r="K12" s="37"/>
      <c r="L12" s="37"/>
      <c r="M12" s="38"/>
      <c r="N12" s="51"/>
      <c r="O12" s="61">
        <f t="shared" si="1"/>
        <v>0</v>
      </c>
    </row>
    <row r="13" spans="1:15" ht="15.75">
      <c r="A13" s="48" t="str">
        <f>Prezentace!B15</f>
        <v>P</v>
      </c>
      <c r="B13" s="44" t="str">
        <f>Prezentace!C15</f>
        <v>Herceg </v>
      </c>
      <c r="C13" s="18" t="str">
        <f>Prezentace!D15</f>
        <v>Bohumil</v>
      </c>
      <c r="D13" s="32"/>
      <c r="E13" s="33"/>
      <c r="F13" s="33"/>
      <c r="G13" s="37"/>
      <c r="H13" s="37"/>
      <c r="I13" s="37"/>
      <c r="J13" s="37"/>
      <c r="K13" s="37"/>
      <c r="L13" s="37"/>
      <c r="M13" s="38"/>
      <c r="N13" s="51"/>
      <c r="O13" s="61">
        <f t="shared" si="1"/>
        <v>0</v>
      </c>
    </row>
    <row r="14" spans="1:15" ht="15.75">
      <c r="A14" s="48" t="str">
        <f>Prezentace!B16</f>
        <v>P</v>
      </c>
      <c r="B14" s="44" t="str">
        <f>Prezentace!C16</f>
        <v>Jelínek </v>
      </c>
      <c r="C14" s="18" t="str">
        <f>Prezentace!D16</f>
        <v>Antonín</v>
      </c>
      <c r="D14" s="32"/>
      <c r="E14" s="33"/>
      <c r="F14" s="33"/>
      <c r="G14" s="37"/>
      <c r="H14" s="37"/>
      <c r="I14" s="37"/>
      <c r="J14" s="37"/>
      <c r="K14" s="37"/>
      <c r="L14" s="37"/>
      <c r="M14" s="38"/>
      <c r="N14" s="51"/>
      <c r="O14" s="61">
        <f t="shared" si="1"/>
        <v>0</v>
      </c>
    </row>
    <row r="15" spans="1:15" ht="15.75">
      <c r="A15" s="48" t="str">
        <f>Prezentace!B17</f>
        <v>R</v>
      </c>
      <c r="B15" s="44" t="str">
        <f>Prezentace!C17</f>
        <v>Jelínek </v>
      </c>
      <c r="C15" s="18" t="str">
        <f>Prezentace!D17</f>
        <v>Antonín</v>
      </c>
      <c r="D15" s="32"/>
      <c r="E15" s="33"/>
      <c r="F15" s="33"/>
      <c r="G15" s="37"/>
      <c r="H15" s="37"/>
      <c r="I15" s="37"/>
      <c r="J15" s="37"/>
      <c r="K15" s="37"/>
      <c r="L15" s="37"/>
      <c r="M15" s="38"/>
      <c r="N15" s="51"/>
      <c r="O15" s="61">
        <f t="shared" si="1"/>
        <v>0</v>
      </c>
    </row>
    <row r="16" spans="1:15" ht="15.75">
      <c r="A16" s="48" t="str">
        <f>Prezentace!B18</f>
        <v>P</v>
      </c>
      <c r="B16" s="44" t="str">
        <f>Prezentace!C18</f>
        <v>Koch   ml.</v>
      </c>
      <c r="C16" s="18" t="str">
        <f>Prezentace!D18</f>
        <v>Miroslav</v>
      </c>
      <c r="D16" s="32"/>
      <c r="E16" s="33"/>
      <c r="F16" s="33"/>
      <c r="G16" s="37"/>
      <c r="H16" s="37"/>
      <c r="I16" s="37"/>
      <c r="J16" s="37"/>
      <c r="K16" s="37"/>
      <c r="L16" s="37"/>
      <c r="M16" s="38"/>
      <c r="N16" s="51"/>
      <c r="O16" s="61">
        <f t="shared" si="1"/>
        <v>0</v>
      </c>
    </row>
    <row r="17" spans="1:15" s="46" customFormat="1" ht="15.75">
      <c r="A17" s="48" t="str">
        <f>Prezentace!B19</f>
        <v>P</v>
      </c>
      <c r="B17" s="44" t="str">
        <f>Prezentace!C19</f>
        <v>Koch  st. </v>
      </c>
      <c r="C17" s="18" t="str">
        <f>Prezentace!D19</f>
        <v>Miroslav</v>
      </c>
      <c r="D17" s="32"/>
      <c r="E17" s="33"/>
      <c r="F17" s="33"/>
      <c r="G17" s="37"/>
      <c r="H17" s="37"/>
      <c r="I17" s="37"/>
      <c r="J17" s="37"/>
      <c r="K17" s="37"/>
      <c r="L17" s="37"/>
      <c r="M17" s="38"/>
      <c r="N17" s="51"/>
      <c r="O17" s="61">
        <f t="shared" si="1"/>
        <v>0</v>
      </c>
    </row>
    <row r="18" spans="1:15" s="46" customFormat="1" ht="15.75">
      <c r="A18" s="48" t="str">
        <f>Prezentace!B20</f>
        <v>R</v>
      </c>
      <c r="B18" s="44" t="str">
        <f>Prezentace!C20</f>
        <v>Koch  st. </v>
      </c>
      <c r="C18" s="18" t="str">
        <f>Prezentace!D20</f>
        <v>Miroslav</v>
      </c>
      <c r="D18" s="32"/>
      <c r="E18" s="33"/>
      <c r="F18" s="33"/>
      <c r="G18" s="37"/>
      <c r="H18" s="37"/>
      <c r="I18" s="37"/>
      <c r="J18" s="37"/>
      <c r="K18" s="37"/>
      <c r="L18" s="37"/>
      <c r="M18" s="38"/>
      <c r="N18" s="51"/>
      <c r="O18" s="61">
        <f t="shared" si="1"/>
        <v>0</v>
      </c>
    </row>
    <row r="19" spans="1:15" s="46" customFormat="1" ht="15.75">
      <c r="A19" s="48" t="str">
        <f>Prezentace!B21</f>
        <v>P</v>
      </c>
      <c r="B19" s="44" t="str">
        <f>Prezentace!C21</f>
        <v>Koltai</v>
      </c>
      <c r="C19" s="18" t="str">
        <f>Prezentace!D21</f>
        <v>Pavel</v>
      </c>
      <c r="D19" s="32"/>
      <c r="E19" s="33"/>
      <c r="F19" s="33"/>
      <c r="G19" s="37"/>
      <c r="H19" s="37"/>
      <c r="I19" s="37"/>
      <c r="J19" s="37"/>
      <c r="K19" s="37"/>
      <c r="L19" s="37"/>
      <c r="M19" s="38"/>
      <c r="N19" s="51"/>
      <c r="O19" s="61">
        <f t="shared" si="1"/>
        <v>0</v>
      </c>
    </row>
    <row r="20" spans="1:15" s="46" customFormat="1" ht="15.75">
      <c r="A20" s="48" t="str">
        <f>Prezentace!B22</f>
        <v>P</v>
      </c>
      <c r="B20" s="44" t="str">
        <f>Prezentace!C22</f>
        <v>Kostříž </v>
      </c>
      <c r="C20" s="18" t="str">
        <f>Prezentace!D22</f>
        <v>Jaroslav</v>
      </c>
      <c r="D20" s="32"/>
      <c r="E20" s="33"/>
      <c r="F20" s="33"/>
      <c r="G20" s="37"/>
      <c r="H20" s="37"/>
      <c r="I20" s="37"/>
      <c r="J20" s="37"/>
      <c r="K20" s="37"/>
      <c r="L20" s="37"/>
      <c r="M20" s="38"/>
      <c r="N20" s="51"/>
      <c r="O20" s="61">
        <f t="shared" si="1"/>
        <v>0</v>
      </c>
    </row>
    <row r="21" spans="1:15" s="46" customFormat="1" ht="15.75">
      <c r="A21" s="48" t="str">
        <f>Prezentace!B23</f>
        <v>P</v>
      </c>
      <c r="B21" s="44" t="str">
        <f>Prezentace!C23</f>
        <v>Krejča</v>
      </c>
      <c r="C21" s="18" t="str">
        <f>Prezentace!D23</f>
        <v>Miroslav</v>
      </c>
      <c r="D21" s="32"/>
      <c r="E21" s="33"/>
      <c r="F21" s="33"/>
      <c r="G21" s="37"/>
      <c r="H21" s="37"/>
      <c r="I21" s="37"/>
      <c r="J21" s="37"/>
      <c r="K21" s="37"/>
      <c r="L21" s="37"/>
      <c r="M21" s="38"/>
      <c r="N21" s="51"/>
      <c r="O21" s="61">
        <f t="shared" si="1"/>
        <v>0</v>
      </c>
    </row>
    <row r="22" spans="1:15" s="46" customFormat="1" ht="15.75">
      <c r="A22" s="48" t="str">
        <f>Prezentace!B24</f>
        <v>P</v>
      </c>
      <c r="B22" s="44" t="str">
        <f>Prezentace!C24</f>
        <v>Machek</v>
      </c>
      <c r="C22" s="18" t="str">
        <f>Prezentace!D24</f>
        <v>Pavel</v>
      </c>
      <c r="D22" s="32"/>
      <c r="E22" s="33"/>
      <c r="F22" s="33"/>
      <c r="G22" s="37"/>
      <c r="H22" s="37"/>
      <c r="I22" s="37"/>
      <c r="J22" s="37"/>
      <c r="K22" s="37"/>
      <c r="L22" s="37"/>
      <c r="M22" s="38"/>
      <c r="N22" s="51"/>
      <c r="O22" s="61">
        <f t="shared" si="1"/>
        <v>0</v>
      </c>
    </row>
    <row r="23" spans="1:15" s="46" customFormat="1" ht="15.75">
      <c r="A23" s="48" t="str">
        <f>Prezentace!B25</f>
        <v>P</v>
      </c>
      <c r="B23" s="44" t="str">
        <f>Prezentace!C25</f>
        <v>Marek</v>
      </c>
      <c r="C23" s="18" t="str">
        <f>Prezentace!D25</f>
        <v>Petr</v>
      </c>
      <c r="D23" s="32"/>
      <c r="E23" s="33"/>
      <c r="F23" s="33"/>
      <c r="G23" s="37"/>
      <c r="H23" s="37"/>
      <c r="I23" s="37"/>
      <c r="J23" s="37"/>
      <c r="K23" s="37"/>
      <c r="L23" s="37"/>
      <c r="M23" s="38"/>
      <c r="N23" s="51"/>
      <c r="O23" s="61">
        <f t="shared" si="1"/>
        <v>0</v>
      </c>
    </row>
    <row r="24" spans="1:15" s="46" customFormat="1" ht="15.75">
      <c r="A24" s="48" t="str">
        <f>Prezentace!B26</f>
        <v>P</v>
      </c>
      <c r="B24" s="44" t="str">
        <f>Prezentace!C26</f>
        <v>Mareš</v>
      </c>
      <c r="C24" s="18" t="str">
        <f>Prezentace!D26</f>
        <v>Rostislav</v>
      </c>
      <c r="D24" s="32"/>
      <c r="E24" s="33"/>
      <c r="F24" s="33"/>
      <c r="G24" s="37"/>
      <c r="H24" s="37"/>
      <c r="I24" s="37"/>
      <c r="J24" s="37"/>
      <c r="K24" s="37"/>
      <c r="L24" s="37"/>
      <c r="M24" s="38"/>
      <c r="N24" s="51"/>
      <c r="O24" s="61">
        <f t="shared" si="1"/>
        <v>0</v>
      </c>
    </row>
    <row r="25" spans="1:15" s="46" customFormat="1" ht="15.75">
      <c r="A25" s="48" t="str">
        <f>Prezentace!B49</f>
        <v>P</v>
      </c>
      <c r="B25" s="44" t="str">
        <f>Prezentace!C49</f>
        <v>Získal </v>
      </c>
      <c r="C25" s="18" t="str">
        <f>Prezentace!D49</f>
        <v>Karel</v>
      </c>
      <c r="D25" s="32"/>
      <c r="E25" s="33"/>
      <c r="F25" s="33"/>
      <c r="G25" s="37"/>
      <c r="H25" s="37"/>
      <c r="I25" s="37"/>
      <c r="J25" s="37"/>
      <c r="K25" s="37"/>
      <c r="L25" s="37"/>
      <c r="M25" s="38"/>
      <c r="N25" s="51"/>
      <c r="O25" s="61">
        <f t="shared" si="1"/>
        <v>0</v>
      </c>
    </row>
    <row r="26" spans="1:15" s="46" customFormat="1" ht="15.75">
      <c r="A26" s="48" t="str">
        <f>Prezentace!B50</f>
        <v>P</v>
      </c>
      <c r="B26" s="44" t="str">
        <f>Prezentace!C50</f>
        <v>Žemlička </v>
      </c>
      <c r="C26" s="18" t="str">
        <f>Prezentace!D50</f>
        <v>Ladislav</v>
      </c>
      <c r="D26" s="32"/>
      <c r="E26" s="33"/>
      <c r="F26" s="33"/>
      <c r="G26" s="37"/>
      <c r="H26" s="37"/>
      <c r="I26" s="37"/>
      <c r="J26" s="37"/>
      <c r="K26" s="37"/>
      <c r="L26" s="37"/>
      <c r="M26" s="38"/>
      <c r="N26" s="51"/>
      <c r="O26" s="61">
        <f t="shared" si="1"/>
        <v>0</v>
      </c>
    </row>
    <row r="27" spans="1:15" s="46" customFormat="1" ht="15.75">
      <c r="A27" s="48" t="str">
        <f>Prezentace!B51</f>
        <v>P</v>
      </c>
      <c r="B27" s="44">
        <f>Prezentace!C51</f>
        <v>0</v>
      </c>
      <c r="C27" s="18">
        <f>Prezentace!D51</f>
        <v>0</v>
      </c>
      <c r="D27" s="32"/>
      <c r="E27" s="33"/>
      <c r="F27" s="33"/>
      <c r="G27" s="37"/>
      <c r="H27" s="37"/>
      <c r="I27" s="37"/>
      <c r="J27" s="37"/>
      <c r="K27" s="37"/>
      <c r="L27" s="37"/>
      <c r="M27" s="38"/>
      <c r="N27" s="51"/>
      <c r="O27" s="61">
        <f t="shared" si="1"/>
        <v>0</v>
      </c>
    </row>
    <row r="28" spans="1:15" s="46" customFormat="1" ht="15.75">
      <c r="A28" s="48" t="str">
        <f>Prezentace!B52</f>
        <v>P</v>
      </c>
      <c r="B28" s="44">
        <f>Prezentace!C52</f>
        <v>0</v>
      </c>
      <c r="C28" s="18">
        <f>Prezentace!D52</f>
        <v>0</v>
      </c>
      <c r="D28" s="32"/>
      <c r="E28" s="33"/>
      <c r="F28" s="33"/>
      <c r="G28" s="37"/>
      <c r="H28" s="37"/>
      <c r="I28" s="37"/>
      <c r="J28" s="37"/>
      <c r="K28" s="37"/>
      <c r="L28" s="37"/>
      <c r="M28" s="38"/>
      <c r="N28" s="51"/>
      <c r="O28" s="61">
        <f t="shared" si="1"/>
        <v>0</v>
      </c>
    </row>
    <row r="29" spans="1:15" s="46" customFormat="1" ht="15.75">
      <c r="A29" s="48" t="str">
        <f>Prezentace!B53</f>
        <v>P</v>
      </c>
      <c r="B29" s="44">
        <f>Prezentace!C53</f>
        <v>0</v>
      </c>
      <c r="C29" s="18">
        <f>Prezentace!D53</f>
        <v>0</v>
      </c>
      <c r="D29" s="32"/>
      <c r="E29" s="33"/>
      <c r="F29" s="33"/>
      <c r="G29" s="37"/>
      <c r="H29" s="37"/>
      <c r="I29" s="37"/>
      <c r="J29" s="37"/>
      <c r="K29" s="37"/>
      <c r="L29" s="37"/>
      <c r="M29" s="38"/>
      <c r="N29" s="51"/>
      <c r="O29" s="61">
        <f t="shared" si="1"/>
        <v>0</v>
      </c>
    </row>
    <row r="30" spans="1:15" s="46" customFormat="1" ht="15.75">
      <c r="A30" s="48" t="str">
        <f>Prezentace!B55</f>
        <v>P</v>
      </c>
      <c r="B30" s="44">
        <f>Prezentace!C55</f>
        <v>0</v>
      </c>
      <c r="C30" s="18">
        <f>Prezentace!D55</f>
        <v>0</v>
      </c>
      <c r="D30" s="32"/>
      <c r="E30" s="33"/>
      <c r="F30" s="33"/>
      <c r="G30" s="37"/>
      <c r="H30" s="37"/>
      <c r="I30" s="37"/>
      <c r="J30" s="37"/>
      <c r="K30" s="37"/>
      <c r="L30" s="37"/>
      <c r="M30" s="38"/>
      <c r="N30" s="51"/>
      <c r="O30" s="61">
        <f t="shared" si="1"/>
        <v>0</v>
      </c>
    </row>
    <row r="31" spans="1:15" s="46" customFormat="1" ht="15.75">
      <c r="A31" s="48" t="e">
        <f>Prezentace!#REF!</f>
        <v>#REF!</v>
      </c>
      <c r="B31" s="44" t="e">
        <f>Prezentace!#REF!</f>
        <v>#REF!</v>
      </c>
      <c r="C31" s="18" t="e">
        <f>Prezentace!#REF!</f>
        <v>#REF!</v>
      </c>
      <c r="D31" s="32"/>
      <c r="E31" s="33"/>
      <c r="F31" s="33"/>
      <c r="G31" s="37"/>
      <c r="H31" s="37"/>
      <c r="I31" s="37"/>
      <c r="J31" s="37"/>
      <c r="K31" s="37"/>
      <c r="L31" s="37"/>
      <c r="M31" s="38"/>
      <c r="N31" s="51"/>
      <c r="O31" s="61">
        <f t="shared" si="1"/>
        <v>0</v>
      </c>
    </row>
    <row r="32" spans="1:15" s="46" customFormat="1" ht="15.75">
      <c r="A32" s="48" t="e">
        <f>Prezentace!#REF!</f>
        <v>#REF!</v>
      </c>
      <c r="B32" s="44" t="e">
        <f>Prezentace!#REF!</f>
        <v>#REF!</v>
      </c>
      <c r="C32" s="18" t="e">
        <f>Prezentace!#REF!</f>
        <v>#REF!</v>
      </c>
      <c r="D32" s="32"/>
      <c r="E32" s="33"/>
      <c r="F32" s="33"/>
      <c r="G32" s="37"/>
      <c r="H32" s="37"/>
      <c r="I32" s="37"/>
      <c r="J32" s="37"/>
      <c r="K32" s="37"/>
      <c r="L32" s="37"/>
      <c r="M32" s="38"/>
      <c r="N32" s="51"/>
      <c r="O32" s="61">
        <f t="shared" si="1"/>
        <v>0</v>
      </c>
    </row>
    <row r="33" spans="1:15" s="46" customFormat="1" ht="15.75">
      <c r="A33" s="48" t="e">
        <f>Prezentace!#REF!</f>
        <v>#REF!</v>
      </c>
      <c r="B33" s="44" t="e">
        <f>Prezentace!#REF!</f>
        <v>#REF!</v>
      </c>
      <c r="C33" s="18" t="e">
        <f>Prezentace!#REF!</f>
        <v>#REF!</v>
      </c>
      <c r="D33" s="32"/>
      <c r="E33" s="33"/>
      <c r="F33" s="33"/>
      <c r="G33" s="37"/>
      <c r="H33" s="37"/>
      <c r="I33" s="37"/>
      <c r="J33" s="37"/>
      <c r="K33" s="37"/>
      <c r="L33" s="37"/>
      <c r="M33" s="38"/>
      <c r="N33" s="51"/>
      <c r="O33" s="61">
        <f t="shared" si="1"/>
        <v>0</v>
      </c>
    </row>
    <row r="34" spans="1:15" ht="15.75">
      <c r="A34" s="48" t="e">
        <f>Prezentace!#REF!</f>
        <v>#REF!</v>
      </c>
      <c r="B34" s="44" t="e">
        <f>Prezentace!#REF!</f>
        <v>#REF!</v>
      </c>
      <c r="C34" s="18" t="e">
        <f>Prezentace!#REF!</f>
        <v>#REF!</v>
      </c>
      <c r="D34" s="32"/>
      <c r="E34" s="33"/>
      <c r="F34" s="33"/>
      <c r="G34" s="37"/>
      <c r="H34" s="37"/>
      <c r="I34" s="37"/>
      <c r="J34" s="37"/>
      <c r="K34" s="37"/>
      <c r="L34" s="37"/>
      <c r="M34" s="38"/>
      <c r="N34" s="51"/>
      <c r="O34" s="61">
        <f t="shared" si="1"/>
        <v>0</v>
      </c>
    </row>
    <row r="35" spans="1:15" ht="15.75">
      <c r="A35" s="48" t="e">
        <f>Prezentace!#REF!</f>
        <v>#REF!</v>
      </c>
      <c r="B35" s="44" t="e">
        <f>Prezentace!#REF!</f>
        <v>#REF!</v>
      </c>
      <c r="C35" s="18" t="e">
        <f>Prezentace!#REF!</f>
        <v>#REF!</v>
      </c>
      <c r="D35" s="32"/>
      <c r="E35" s="33"/>
      <c r="F35" s="33"/>
      <c r="G35" s="37"/>
      <c r="H35" s="37"/>
      <c r="I35" s="37"/>
      <c r="J35" s="37"/>
      <c r="K35" s="37"/>
      <c r="L35" s="37"/>
      <c r="M35" s="38"/>
      <c r="N35" s="51"/>
      <c r="O35" s="61">
        <f t="shared" si="1"/>
        <v>0</v>
      </c>
    </row>
    <row r="36" spans="1:15" ht="15.75">
      <c r="A36" s="48" t="e">
        <f>Prezentace!#REF!</f>
        <v>#REF!</v>
      </c>
      <c r="B36" s="44" t="e">
        <f>Prezentace!#REF!</f>
        <v>#REF!</v>
      </c>
      <c r="C36" s="18" t="e">
        <f>Prezentace!#REF!</f>
        <v>#REF!</v>
      </c>
      <c r="D36" s="32"/>
      <c r="E36" s="33"/>
      <c r="F36" s="33"/>
      <c r="G36" s="37"/>
      <c r="H36" s="37"/>
      <c r="I36" s="37"/>
      <c r="J36" s="37"/>
      <c r="K36" s="37"/>
      <c r="L36" s="37"/>
      <c r="M36" s="38"/>
      <c r="N36" s="51"/>
      <c r="O36" s="61">
        <f t="shared" si="1"/>
        <v>0</v>
      </c>
    </row>
    <row r="37" spans="1:15" ht="15.75">
      <c r="A37" s="48" t="e">
        <f>Prezentace!#REF!</f>
        <v>#REF!</v>
      </c>
      <c r="B37" s="44" t="e">
        <f>Prezentace!#REF!</f>
        <v>#REF!</v>
      </c>
      <c r="C37" s="18" t="e">
        <f>Prezentace!#REF!</f>
        <v>#REF!</v>
      </c>
      <c r="D37" s="32"/>
      <c r="E37" s="33"/>
      <c r="F37" s="33"/>
      <c r="G37" s="37"/>
      <c r="H37" s="37"/>
      <c r="I37" s="37"/>
      <c r="J37" s="37"/>
      <c r="K37" s="37"/>
      <c r="L37" s="37"/>
      <c r="M37" s="38"/>
      <c r="N37" s="51"/>
      <c r="O37" s="61">
        <f t="shared" si="1"/>
        <v>0</v>
      </c>
    </row>
    <row r="38" spans="1:15" ht="15.75">
      <c r="A38" s="48" t="e">
        <f>Prezentace!#REF!</f>
        <v>#REF!</v>
      </c>
      <c r="B38" s="44" t="e">
        <f>Prezentace!#REF!</f>
        <v>#REF!</v>
      </c>
      <c r="C38" s="18" t="e">
        <f>Prezentace!#REF!</f>
        <v>#REF!</v>
      </c>
      <c r="D38" s="32"/>
      <c r="E38" s="33"/>
      <c r="F38" s="33"/>
      <c r="G38" s="37"/>
      <c r="H38" s="37"/>
      <c r="I38" s="37"/>
      <c r="J38" s="37"/>
      <c r="K38" s="37"/>
      <c r="L38" s="37"/>
      <c r="M38" s="38"/>
      <c r="N38" s="51"/>
      <c r="O38" s="61">
        <f t="shared" si="1"/>
        <v>0</v>
      </c>
    </row>
    <row r="39" spans="1:15" ht="15.75">
      <c r="A39" s="48" t="e">
        <f>Prezentace!#REF!</f>
        <v>#REF!</v>
      </c>
      <c r="B39" s="44" t="e">
        <f>Prezentace!#REF!</f>
        <v>#REF!</v>
      </c>
      <c r="C39" s="18" t="e">
        <f>Prezentace!#REF!</f>
        <v>#REF!</v>
      </c>
      <c r="D39" s="32"/>
      <c r="E39" s="33"/>
      <c r="F39" s="33"/>
      <c r="G39" s="37"/>
      <c r="H39" s="37"/>
      <c r="I39" s="37"/>
      <c r="J39" s="37"/>
      <c r="K39" s="37"/>
      <c r="L39" s="37"/>
      <c r="M39" s="38"/>
      <c r="N39" s="51"/>
      <c r="O39" s="61">
        <f t="shared" si="1"/>
        <v>0</v>
      </c>
    </row>
    <row r="40" spans="1:15" ht="15.75">
      <c r="A40" s="48" t="e">
        <f>Prezentace!#REF!</f>
        <v>#REF!</v>
      </c>
      <c r="B40" s="44" t="e">
        <f>Prezentace!#REF!</f>
        <v>#REF!</v>
      </c>
      <c r="C40" s="18" t="e">
        <f>Prezentace!#REF!</f>
        <v>#REF!</v>
      </c>
      <c r="D40" s="32"/>
      <c r="E40" s="33"/>
      <c r="F40" s="33"/>
      <c r="G40" s="37"/>
      <c r="H40" s="37"/>
      <c r="I40" s="37"/>
      <c r="J40" s="37"/>
      <c r="K40" s="37"/>
      <c r="L40" s="37"/>
      <c r="M40" s="38"/>
      <c r="N40" s="51"/>
      <c r="O40" s="61">
        <f t="shared" si="1"/>
        <v>0</v>
      </c>
    </row>
    <row r="41" spans="1:15" ht="15.75">
      <c r="A41" s="48" t="e">
        <f>Prezentace!#REF!</f>
        <v>#REF!</v>
      </c>
      <c r="B41" s="44" t="e">
        <f>Prezentace!#REF!</f>
        <v>#REF!</v>
      </c>
      <c r="C41" s="18" t="e">
        <f>Prezentace!#REF!</f>
        <v>#REF!</v>
      </c>
      <c r="D41" s="32"/>
      <c r="E41" s="33"/>
      <c r="F41" s="33"/>
      <c r="G41" s="37"/>
      <c r="H41" s="37"/>
      <c r="I41" s="37"/>
      <c r="J41" s="37"/>
      <c r="K41" s="37"/>
      <c r="L41" s="37"/>
      <c r="M41" s="38"/>
      <c r="N41" s="51"/>
      <c r="O41" s="61">
        <f t="shared" si="1"/>
        <v>0</v>
      </c>
    </row>
    <row r="42" spans="1:15" ht="15.75">
      <c r="A42" s="48" t="e">
        <f>Prezentace!#REF!</f>
        <v>#REF!</v>
      </c>
      <c r="B42" s="44" t="e">
        <f>Prezentace!#REF!</f>
        <v>#REF!</v>
      </c>
      <c r="C42" s="18" t="e">
        <f>Prezentace!#REF!</f>
        <v>#REF!</v>
      </c>
      <c r="D42" s="32"/>
      <c r="E42" s="33"/>
      <c r="F42" s="33"/>
      <c r="G42" s="37"/>
      <c r="H42" s="37"/>
      <c r="I42" s="37"/>
      <c r="J42" s="37"/>
      <c r="K42" s="37"/>
      <c r="L42" s="37"/>
      <c r="M42" s="38"/>
      <c r="N42" s="51"/>
      <c r="O42" s="61">
        <f t="shared" si="1"/>
        <v>0</v>
      </c>
    </row>
    <row r="43" spans="1:15" ht="15.75">
      <c r="A43" s="48" t="e">
        <f>Prezentace!#REF!</f>
        <v>#REF!</v>
      </c>
      <c r="B43" s="44" t="e">
        <f>Prezentace!#REF!</f>
        <v>#REF!</v>
      </c>
      <c r="C43" s="18" t="e">
        <f>Prezentace!#REF!</f>
        <v>#REF!</v>
      </c>
      <c r="D43" s="32"/>
      <c r="E43" s="33"/>
      <c r="F43" s="33"/>
      <c r="G43" s="37"/>
      <c r="H43" s="37"/>
      <c r="I43" s="37"/>
      <c r="J43" s="37"/>
      <c r="K43" s="37"/>
      <c r="L43" s="37"/>
      <c r="M43" s="38"/>
      <c r="N43" s="51"/>
      <c r="O43" s="61">
        <f t="shared" si="1"/>
        <v>0</v>
      </c>
    </row>
    <row r="44" spans="1:15" ht="15.75">
      <c r="A44" s="48" t="e">
        <f>Prezentace!#REF!</f>
        <v>#REF!</v>
      </c>
      <c r="B44" s="44" t="e">
        <f>Prezentace!#REF!</f>
        <v>#REF!</v>
      </c>
      <c r="C44" s="18" t="e">
        <f>Prezentace!#REF!</f>
        <v>#REF!</v>
      </c>
      <c r="D44" s="32"/>
      <c r="E44" s="33"/>
      <c r="F44" s="33"/>
      <c r="G44" s="37"/>
      <c r="H44" s="37"/>
      <c r="I44" s="37"/>
      <c r="J44" s="37"/>
      <c r="K44" s="37"/>
      <c r="L44" s="37"/>
      <c r="M44" s="38"/>
      <c r="N44" s="51"/>
      <c r="O44" s="61">
        <f t="shared" si="1"/>
        <v>0</v>
      </c>
    </row>
    <row r="45" spans="1:15" ht="15.75">
      <c r="A45" s="48" t="e">
        <f>Prezentace!#REF!</f>
        <v>#REF!</v>
      </c>
      <c r="B45" s="44" t="e">
        <f>Prezentace!#REF!</f>
        <v>#REF!</v>
      </c>
      <c r="C45" s="18" t="e">
        <f>Prezentace!#REF!</f>
        <v>#REF!</v>
      </c>
      <c r="D45" s="32"/>
      <c r="E45" s="33"/>
      <c r="F45" s="33"/>
      <c r="G45" s="37"/>
      <c r="H45" s="37"/>
      <c r="I45" s="37"/>
      <c r="J45" s="37"/>
      <c r="K45" s="37"/>
      <c r="L45" s="37"/>
      <c r="M45" s="38"/>
      <c r="N45" s="51"/>
      <c r="O45" s="61">
        <f t="shared" si="1"/>
        <v>0</v>
      </c>
    </row>
    <row r="46" spans="1:15" ht="15.75">
      <c r="A46" s="48" t="e">
        <f>Prezentace!#REF!</f>
        <v>#REF!</v>
      </c>
      <c r="B46" s="44" t="e">
        <f>Prezentace!#REF!</f>
        <v>#REF!</v>
      </c>
      <c r="C46" s="18" t="e">
        <f>Prezentace!#REF!</f>
        <v>#REF!</v>
      </c>
      <c r="D46" s="32"/>
      <c r="E46" s="33"/>
      <c r="F46" s="33"/>
      <c r="G46" s="37"/>
      <c r="H46" s="37"/>
      <c r="I46" s="37"/>
      <c r="J46" s="37"/>
      <c r="K46" s="37"/>
      <c r="L46" s="37"/>
      <c r="M46" s="38"/>
      <c r="N46" s="51"/>
      <c r="O46" s="61">
        <f t="shared" si="1"/>
        <v>0</v>
      </c>
    </row>
    <row r="47" spans="1:15" ht="15.75">
      <c r="A47" s="48" t="e">
        <f>Prezentace!#REF!</f>
        <v>#REF!</v>
      </c>
      <c r="B47" s="44" t="e">
        <f>Prezentace!#REF!</f>
        <v>#REF!</v>
      </c>
      <c r="C47" s="18" t="e">
        <f>Prezentace!#REF!</f>
        <v>#REF!</v>
      </c>
      <c r="D47" s="32"/>
      <c r="E47" s="33"/>
      <c r="F47" s="33"/>
      <c r="G47" s="37"/>
      <c r="H47" s="37"/>
      <c r="I47" s="37"/>
      <c r="J47" s="37"/>
      <c r="K47" s="37"/>
      <c r="L47" s="37"/>
      <c r="M47" s="38"/>
      <c r="N47" s="51"/>
      <c r="O47" s="61">
        <f t="shared" si="1"/>
        <v>0</v>
      </c>
    </row>
    <row r="48" spans="1:15" ht="15.75">
      <c r="A48" s="48" t="e">
        <f>Prezentace!#REF!</f>
        <v>#REF!</v>
      </c>
      <c r="B48" s="44" t="e">
        <f>Prezentace!#REF!</f>
        <v>#REF!</v>
      </c>
      <c r="C48" s="18" t="e">
        <f>Prezentace!#REF!</f>
        <v>#REF!</v>
      </c>
      <c r="D48" s="32"/>
      <c r="E48" s="33"/>
      <c r="F48" s="33"/>
      <c r="G48" s="37"/>
      <c r="H48" s="37"/>
      <c r="I48" s="37"/>
      <c r="J48" s="37"/>
      <c r="K48" s="37"/>
      <c r="L48" s="37"/>
      <c r="M48" s="38"/>
      <c r="N48" s="51"/>
      <c r="O48" s="61">
        <f t="shared" si="1"/>
        <v>0</v>
      </c>
    </row>
    <row r="49" spans="1:15" ht="15.75">
      <c r="A49" s="48" t="e">
        <f>Prezentace!#REF!</f>
        <v>#REF!</v>
      </c>
      <c r="B49" s="44" t="e">
        <f>Prezentace!#REF!</f>
        <v>#REF!</v>
      </c>
      <c r="C49" s="18" t="e">
        <f>Prezentace!#REF!</f>
        <v>#REF!</v>
      </c>
      <c r="D49" s="32"/>
      <c r="E49" s="33"/>
      <c r="F49" s="33"/>
      <c r="G49" s="37"/>
      <c r="H49" s="37"/>
      <c r="I49" s="37"/>
      <c r="J49" s="37"/>
      <c r="K49" s="37"/>
      <c r="L49" s="37"/>
      <c r="M49" s="38"/>
      <c r="N49" s="51"/>
      <c r="O49" s="61">
        <f t="shared" si="1"/>
        <v>0</v>
      </c>
    </row>
    <row r="50" spans="1:15" ht="15.75">
      <c r="A50" s="48" t="e">
        <f>Prezentace!#REF!</f>
        <v>#REF!</v>
      </c>
      <c r="B50" s="44" t="e">
        <f>Prezentace!#REF!</f>
        <v>#REF!</v>
      </c>
      <c r="C50" s="18" t="e">
        <f>Prezentace!#REF!</f>
        <v>#REF!</v>
      </c>
      <c r="D50" s="32"/>
      <c r="E50" s="33"/>
      <c r="F50" s="33"/>
      <c r="G50" s="37"/>
      <c r="H50" s="37"/>
      <c r="I50" s="37"/>
      <c r="J50" s="37"/>
      <c r="K50" s="37"/>
      <c r="L50" s="37"/>
      <c r="M50" s="38"/>
      <c r="N50" s="51"/>
      <c r="O50" s="61">
        <f t="shared" si="1"/>
        <v>0</v>
      </c>
    </row>
    <row r="51" spans="1:15" ht="15.75">
      <c r="A51" s="48" t="e">
        <f>Prezentace!#REF!</f>
        <v>#REF!</v>
      </c>
      <c r="B51" s="44" t="e">
        <f>Prezentace!#REF!</f>
        <v>#REF!</v>
      </c>
      <c r="C51" s="18" t="e">
        <f>Prezentace!#REF!</f>
        <v>#REF!</v>
      </c>
      <c r="D51" s="32"/>
      <c r="E51" s="33"/>
      <c r="F51" s="33"/>
      <c r="G51" s="37"/>
      <c r="H51" s="37"/>
      <c r="I51" s="37"/>
      <c r="J51" s="37"/>
      <c r="K51" s="37"/>
      <c r="L51" s="37"/>
      <c r="M51" s="38"/>
      <c r="N51" s="51"/>
      <c r="O51" s="61">
        <f t="shared" si="1"/>
        <v>0</v>
      </c>
    </row>
    <row r="52" spans="1:15" ht="15.75">
      <c r="A52" s="48" t="e">
        <f>Prezentace!#REF!</f>
        <v>#REF!</v>
      </c>
      <c r="B52" s="44" t="e">
        <f>Prezentace!#REF!</f>
        <v>#REF!</v>
      </c>
      <c r="C52" s="18" t="e">
        <f>Prezentace!#REF!</f>
        <v>#REF!</v>
      </c>
      <c r="D52" s="32"/>
      <c r="E52" s="33"/>
      <c r="F52" s="33"/>
      <c r="G52" s="37"/>
      <c r="H52" s="37"/>
      <c r="I52" s="37"/>
      <c r="J52" s="37"/>
      <c r="K52" s="37"/>
      <c r="L52" s="37"/>
      <c r="M52" s="38"/>
      <c r="N52" s="51"/>
      <c r="O52" s="61">
        <f t="shared" si="1"/>
        <v>0</v>
      </c>
    </row>
    <row r="53" spans="1:15" ht="16.5" thickBot="1">
      <c r="A53" s="49" t="e">
        <f>Prezentace!#REF!</f>
        <v>#REF!</v>
      </c>
      <c r="B53" s="45" t="e">
        <f>Prezentace!#REF!</f>
        <v>#REF!</v>
      </c>
      <c r="C53" s="26" t="e">
        <f>Prezentace!#REF!</f>
        <v>#REF!</v>
      </c>
      <c r="D53" s="39"/>
      <c r="E53" s="40"/>
      <c r="F53" s="40"/>
      <c r="G53" s="42"/>
      <c r="H53" s="42"/>
      <c r="I53" s="42"/>
      <c r="J53" s="42"/>
      <c r="K53" s="42"/>
      <c r="L53" s="42"/>
      <c r="M53" s="52"/>
      <c r="N53" s="53"/>
      <c r="O53" s="62">
        <f t="shared" si="1"/>
        <v>0</v>
      </c>
    </row>
  </sheetData>
  <sheetProtection sheet="1"/>
  <mergeCells count="1">
    <mergeCell ref="B1:M1"/>
  </mergeCells>
  <conditionalFormatting sqref="A4:A53">
    <cfRule type="cellIs" priority="1" dxfId="1" operator="equal" stopIfTrue="1">
      <formula>"R"</formula>
    </cfRule>
  </conditionalFormatting>
  <printOptions/>
  <pageMargins left="0.2755905511811024" right="0.1968503937007874" top="0.6692913385826772" bottom="0.2362204724409449" header="0.15748031496062992" footer="0.15748031496062992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pane ySplit="525" topLeftCell="A1" activePane="bottomLeft" state="split"/>
      <selection pane="topLeft" activeCell="A3" sqref="A1:IV16384"/>
      <selection pane="bottomLeft" activeCell="G5" sqref="G5"/>
    </sheetView>
  </sheetViews>
  <sheetFormatPr defaultColWidth="9.00390625" defaultRowHeight="12.75"/>
  <cols>
    <col min="1" max="1" width="21.125" style="5" customWidth="1"/>
    <col min="2" max="2" width="14.875" style="5" customWidth="1"/>
    <col min="3" max="3" width="9.00390625" style="5" customWidth="1"/>
    <col min="4" max="4" width="11.00390625" style="5" customWidth="1"/>
    <col min="5" max="5" width="8.375" style="46" customWidth="1"/>
    <col min="6" max="6" width="9.125" style="5" customWidth="1"/>
    <col min="7" max="7" width="11.375" style="5" bestFit="1" customWidth="1"/>
    <col min="8" max="16384" width="9.125" style="5" customWidth="1"/>
  </cols>
  <sheetData>
    <row r="1" spans="1:2" ht="15.75">
      <c r="A1" s="4" t="s">
        <v>42</v>
      </c>
      <c r="B1" s="4"/>
    </row>
    <row r="2" spans="1:4" ht="13.5" thickBot="1">
      <c r="A2" s="73" t="s">
        <v>16</v>
      </c>
      <c r="B2" s="73"/>
      <c r="D2" s="5">
        <f>COUNTIF(D4:D30,"=0")</f>
        <v>27</v>
      </c>
    </row>
    <row r="3" spans="1:5" ht="16.5" thickBot="1">
      <c r="A3" s="6"/>
      <c r="B3" s="6"/>
      <c r="C3" s="12" t="s">
        <v>13</v>
      </c>
      <c r="D3" s="12" t="s">
        <v>15</v>
      </c>
      <c r="E3" s="58"/>
    </row>
    <row r="4" spans="1:5" ht="15.75">
      <c r="A4" s="14" t="str">
        <f>Prezentace!C6</f>
        <v>Brejžek </v>
      </c>
      <c r="B4" s="14" t="str">
        <f>Prezentace!D6</f>
        <v>Vojtěch</v>
      </c>
      <c r="C4" s="50"/>
      <c r="D4" s="59">
        <f aca="true" t="shared" si="0" ref="D4:D10">IF(C4=0,0,100-C4)</f>
        <v>0</v>
      </c>
      <c r="E4" s="60"/>
    </row>
    <row r="5" spans="1:5" ht="15.75">
      <c r="A5" s="18" t="str">
        <f>Prezentace!C7</f>
        <v>Beigl</v>
      </c>
      <c r="B5" s="18" t="str">
        <f>Prezentace!D7</f>
        <v>Tomáš</v>
      </c>
      <c r="C5" s="51"/>
      <c r="D5" s="61">
        <f t="shared" si="0"/>
        <v>0</v>
      </c>
      <c r="E5" s="60"/>
    </row>
    <row r="6" spans="1:5" ht="15.75">
      <c r="A6" s="18" t="str">
        <f>Prezentace!C8</f>
        <v>Beiglová </v>
      </c>
      <c r="B6" s="18" t="str">
        <f>Prezentace!D8</f>
        <v>Darja</v>
      </c>
      <c r="C6" s="51"/>
      <c r="D6" s="61">
        <f t="shared" si="0"/>
        <v>0</v>
      </c>
      <c r="E6" s="60"/>
    </row>
    <row r="7" spans="1:5" ht="15.75">
      <c r="A7" s="18" t="str">
        <f>Prezentace!C9</f>
        <v>Bína</v>
      </c>
      <c r="B7" s="18" t="str">
        <f>Prezentace!D9</f>
        <v>Jiří</v>
      </c>
      <c r="C7" s="51"/>
      <c r="D7" s="61">
        <f t="shared" si="0"/>
        <v>0</v>
      </c>
      <c r="E7" s="60"/>
    </row>
    <row r="8" spans="1:4" ht="15.75">
      <c r="A8" s="18" t="str">
        <f>Prezentace!C10</f>
        <v>Bína </v>
      </c>
      <c r="B8" s="18" t="str">
        <f>Prezentace!D10</f>
        <v>Jiří</v>
      </c>
      <c r="C8" s="51"/>
      <c r="D8" s="61">
        <f t="shared" si="0"/>
        <v>0</v>
      </c>
    </row>
    <row r="9" spans="1:4" ht="15.75">
      <c r="A9" s="18" t="str">
        <f>Prezentace!C11</f>
        <v>Červenka</v>
      </c>
      <c r="B9" s="18" t="str">
        <f>Prezentace!D11</f>
        <v>Pavel</v>
      </c>
      <c r="C9" s="51"/>
      <c r="D9" s="61">
        <f t="shared" si="0"/>
        <v>0</v>
      </c>
    </row>
    <row r="10" spans="1:4" ht="15.75">
      <c r="A10" s="18" t="str">
        <f>Prezentace!C12</f>
        <v>Červenka </v>
      </c>
      <c r="B10" s="18" t="str">
        <f>Prezentace!D12</f>
        <v>Pavel</v>
      </c>
      <c r="C10" s="51"/>
      <c r="D10" s="61">
        <f t="shared" si="0"/>
        <v>0</v>
      </c>
    </row>
    <row r="11" spans="1:4" ht="15.75">
      <c r="A11" s="18" t="str">
        <f>Prezentace!C13</f>
        <v>Fiala  </v>
      </c>
      <c r="B11" s="18" t="str">
        <f>Prezentace!D13</f>
        <v>Miroslav</v>
      </c>
      <c r="C11" s="51"/>
      <c r="D11" s="61">
        <f aca="true" t="shared" si="1" ref="D11:D30">IF(C11=0,0,100-C11)</f>
        <v>0</v>
      </c>
    </row>
    <row r="12" spans="1:4" ht="15.75">
      <c r="A12" s="18" t="str">
        <f>Prezentace!C14</f>
        <v>Fuksa  </v>
      </c>
      <c r="B12" s="18" t="str">
        <f>Prezentace!D14</f>
        <v>Viktor</v>
      </c>
      <c r="C12" s="51"/>
      <c r="D12" s="61">
        <f t="shared" si="1"/>
        <v>0</v>
      </c>
    </row>
    <row r="13" spans="1:4" ht="15.75">
      <c r="A13" s="18" t="str">
        <f>Prezentace!C15</f>
        <v>Herceg </v>
      </c>
      <c r="B13" s="18" t="str">
        <f>Prezentace!D15</f>
        <v>Bohumil</v>
      </c>
      <c r="C13" s="51"/>
      <c r="D13" s="61">
        <f t="shared" si="1"/>
        <v>0</v>
      </c>
    </row>
    <row r="14" spans="1:4" ht="15.75">
      <c r="A14" s="18" t="str">
        <f>Prezentace!C16</f>
        <v>Jelínek </v>
      </c>
      <c r="B14" s="18" t="str">
        <f>Prezentace!D16</f>
        <v>Antonín</v>
      </c>
      <c r="C14" s="51"/>
      <c r="D14" s="61">
        <f t="shared" si="1"/>
        <v>0</v>
      </c>
    </row>
    <row r="15" spans="1:4" ht="15.75">
      <c r="A15" s="18" t="str">
        <f>Prezentace!C17</f>
        <v>Jelínek </v>
      </c>
      <c r="B15" s="18" t="str">
        <f>Prezentace!D17</f>
        <v>Antonín</v>
      </c>
      <c r="C15" s="51"/>
      <c r="D15" s="61">
        <f t="shared" si="1"/>
        <v>0</v>
      </c>
    </row>
    <row r="16" spans="1:4" ht="15.75">
      <c r="A16" s="18" t="str">
        <f>Prezentace!C18</f>
        <v>Koch   ml.</v>
      </c>
      <c r="B16" s="18" t="str">
        <f>Prezentace!D18</f>
        <v>Miroslav</v>
      </c>
      <c r="C16" s="51"/>
      <c r="D16" s="61">
        <f t="shared" si="1"/>
        <v>0</v>
      </c>
    </row>
    <row r="17" spans="1:4" ht="15.75">
      <c r="A17" s="18" t="str">
        <f>Prezentace!C19</f>
        <v>Koch  st. </v>
      </c>
      <c r="B17" s="18" t="str">
        <f>Prezentace!D19</f>
        <v>Miroslav</v>
      </c>
      <c r="C17" s="51"/>
      <c r="D17" s="61">
        <f t="shared" si="1"/>
        <v>0</v>
      </c>
    </row>
    <row r="18" spans="1:4" ht="15.75">
      <c r="A18" s="18" t="str">
        <f>Prezentace!C20</f>
        <v>Koch  st. </v>
      </c>
      <c r="B18" s="18" t="str">
        <f>Prezentace!D20</f>
        <v>Miroslav</v>
      </c>
      <c r="C18" s="51"/>
      <c r="D18" s="61">
        <f t="shared" si="1"/>
        <v>0</v>
      </c>
    </row>
    <row r="19" spans="1:4" ht="15.75">
      <c r="A19" s="18" t="str">
        <f>Prezentace!C21</f>
        <v>Koltai</v>
      </c>
      <c r="B19" s="18" t="str">
        <f>Prezentace!D21</f>
        <v>Pavel</v>
      </c>
      <c r="C19" s="51"/>
      <c r="D19" s="61">
        <f t="shared" si="1"/>
        <v>0</v>
      </c>
    </row>
    <row r="20" spans="1:4" ht="15.75">
      <c r="A20" s="18" t="str">
        <f>Prezentace!C22</f>
        <v>Kostříž </v>
      </c>
      <c r="B20" s="18" t="str">
        <f>Prezentace!D22</f>
        <v>Jaroslav</v>
      </c>
      <c r="C20" s="51"/>
      <c r="D20" s="61">
        <f t="shared" si="1"/>
        <v>0</v>
      </c>
    </row>
    <row r="21" spans="1:4" ht="15.75">
      <c r="A21" s="18" t="str">
        <f>Prezentace!C23</f>
        <v>Krejča</v>
      </c>
      <c r="B21" s="18" t="str">
        <f>Prezentace!D23</f>
        <v>Miroslav</v>
      </c>
      <c r="C21" s="51"/>
      <c r="D21" s="61">
        <f t="shared" si="1"/>
        <v>0</v>
      </c>
    </row>
    <row r="22" spans="1:4" ht="15.75">
      <c r="A22" s="18" t="str">
        <f>Prezentace!C24</f>
        <v>Machek</v>
      </c>
      <c r="B22" s="18" t="str">
        <f>Prezentace!D24</f>
        <v>Pavel</v>
      </c>
      <c r="C22" s="51"/>
      <c r="D22" s="61">
        <f t="shared" si="1"/>
        <v>0</v>
      </c>
    </row>
    <row r="23" spans="1:4" ht="15.75">
      <c r="A23" s="18" t="str">
        <f>Prezentace!C25</f>
        <v>Marek</v>
      </c>
      <c r="B23" s="18" t="str">
        <f>Prezentace!D25</f>
        <v>Petr</v>
      </c>
      <c r="C23" s="51"/>
      <c r="D23" s="61">
        <f t="shared" si="1"/>
        <v>0</v>
      </c>
    </row>
    <row r="24" spans="1:4" ht="15.75">
      <c r="A24" s="18" t="str">
        <f>Prezentace!C26</f>
        <v>Mareš</v>
      </c>
      <c r="B24" s="18" t="str">
        <f>Prezentace!D26</f>
        <v>Rostislav</v>
      </c>
      <c r="C24" s="51"/>
      <c r="D24" s="61">
        <f t="shared" si="1"/>
        <v>0</v>
      </c>
    </row>
    <row r="25" spans="1:4" ht="15.75">
      <c r="A25" s="18" t="str">
        <f>Prezentace!C49</f>
        <v>Získal </v>
      </c>
      <c r="B25" s="18" t="str">
        <f>Prezentace!D49</f>
        <v>Karel</v>
      </c>
      <c r="C25" s="51"/>
      <c r="D25" s="61">
        <f t="shared" si="1"/>
        <v>0</v>
      </c>
    </row>
    <row r="26" spans="1:4" ht="15.75">
      <c r="A26" s="18" t="str">
        <f>Prezentace!C50</f>
        <v>Žemlička </v>
      </c>
      <c r="B26" s="18" t="str">
        <f>Prezentace!D50</f>
        <v>Ladislav</v>
      </c>
      <c r="C26" s="51"/>
      <c r="D26" s="61">
        <f t="shared" si="1"/>
        <v>0</v>
      </c>
    </row>
    <row r="27" spans="1:4" ht="15.75">
      <c r="A27" s="18">
        <f>Prezentace!C51</f>
        <v>0</v>
      </c>
      <c r="B27" s="18">
        <f>Prezentace!D51</f>
        <v>0</v>
      </c>
      <c r="C27" s="51"/>
      <c r="D27" s="61">
        <f t="shared" si="1"/>
        <v>0</v>
      </c>
    </row>
    <row r="28" spans="1:4" ht="15.75">
      <c r="A28" s="18">
        <f>Prezentace!C52</f>
        <v>0</v>
      </c>
      <c r="B28" s="18">
        <f>Prezentace!D52</f>
        <v>0</v>
      </c>
      <c r="C28" s="51"/>
      <c r="D28" s="61">
        <f t="shared" si="1"/>
        <v>0</v>
      </c>
    </row>
    <row r="29" spans="1:4" ht="15.75">
      <c r="A29" s="18">
        <f>Prezentace!C53</f>
        <v>0</v>
      </c>
      <c r="B29" s="18">
        <f>Prezentace!D53</f>
        <v>0</v>
      </c>
      <c r="C29" s="51"/>
      <c r="D29" s="61">
        <f t="shared" si="1"/>
        <v>0</v>
      </c>
    </row>
    <row r="30" spans="1:4" ht="16.5" thickBot="1">
      <c r="A30" s="26">
        <f>Prezentace!C55</f>
        <v>0</v>
      </c>
      <c r="B30" s="26">
        <f>Prezentace!D55</f>
        <v>0</v>
      </c>
      <c r="C30" s="53"/>
      <c r="D30" s="62">
        <f t="shared" si="1"/>
        <v>0</v>
      </c>
    </row>
    <row r="34" ht="15">
      <c r="C34" s="51">
        <v>58.87</v>
      </c>
    </row>
    <row r="35" ht="15">
      <c r="C35" s="51">
        <v>29.76</v>
      </c>
    </row>
    <row r="36" ht="15">
      <c r="C36" s="51">
        <v>58.87</v>
      </c>
    </row>
  </sheetData>
  <sheetProtection/>
  <printOptions horizontalCentered="1"/>
  <pageMargins left="1.0236220472440944" right="0.1968503937007874" top="0.2755905511811024" bottom="0.5118110236220472" header="0.15748031496062992" footer="0.15748031496062992"/>
  <pageSetup horizontalDpi="300" verticalDpi="300" orientation="portrait" paperSize="9" scale="1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3">
      <pane ySplit="585" topLeftCell="A1" activePane="bottomLeft" state="split"/>
      <selection pane="topLeft" activeCell="A1" sqref="A1:IV16384"/>
      <selection pane="bottomLeft" activeCell="H4" sqref="H4:R30"/>
    </sheetView>
  </sheetViews>
  <sheetFormatPr defaultColWidth="9.00390625" defaultRowHeight="12.75"/>
  <cols>
    <col min="1" max="1" width="5.00390625" style="46" customWidth="1"/>
    <col min="2" max="2" width="18.375" style="5" customWidth="1"/>
    <col min="3" max="3" width="15.625" style="5" customWidth="1"/>
    <col min="4" max="7" width="3.875" style="5" hidden="1" customWidth="1"/>
    <col min="8" max="10" width="3.875" style="5" bestFit="1" customWidth="1"/>
    <col min="11" max="13" width="3.875" style="5" customWidth="1"/>
    <col min="14" max="16" width="3.875" style="5" hidden="1" customWidth="1"/>
    <col min="17" max="17" width="4.375" style="5" hidden="1" customWidth="1"/>
    <col min="18" max="18" width="4.375" style="5" bestFit="1" customWidth="1"/>
    <col min="19" max="19" width="9.00390625" style="5" customWidth="1"/>
    <col min="20" max="20" width="8.75390625" style="5" customWidth="1"/>
    <col min="21" max="21" width="9.125" style="5" customWidth="1"/>
    <col min="22" max="22" width="7.875" style="5" customWidth="1"/>
    <col min="23" max="23" width="6.75390625" style="5" customWidth="1"/>
    <col min="24" max="16384" width="9.125" style="5" customWidth="1"/>
  </cols>
  <sheetData>
    <row r="1" spans="2:18" ht="15.75">
      <c r="B1" s="212" t="s">
        <v>35</v>
      </c>
      <c r="C1" s="212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2:20" ht="13.5" thickBot="1">
      <c r="B2" s="5" t="s">
        <v>36</v>
      </c>
      <c r="T2" s="5">
        <f>COUNTIF(T4:T30,"=0")</f>
        <v>27</v>
      </c>
    </row>
    <row r="3" spans="2:23" ht="16.5" thickBot="1">
      <c r="B3" s="6"/>
      <c r="C3" s="6"/>
      <c r="D3" s="7">
        <v>12</v>
      </c>
      <c r="E3" s="8" t="s">
        <v>31</v>
      </c>
      <c r="F3" s="9" t="s">
        <v>32</v>
      </c>
      <c r="G3" s="10" t="s">
        <v>33</v>
      </c>
      <c r="H3" s="8">
        <v>10</v>
      </c>
      <c r="I3" s="9">
        <v>9</v>
      </c>
      <c r="J3" s="9">
        <v>8</v>
      </c>
      <c r="K3" s="9">
        <v>7</v>
      </c>
      <c r="L3" s="9">
        <v>6</v>
      </c>
      <c r="M3" s="9">
        <v>5</v>
      </c>
      <c r="N3" s="75">
        <v>4</v>
      </c>
      <c r="O3" s="75">
        <v>3</v>
      </c>
      <c r="P3" s="75">
        <v>2</v>
      </c>
      <c r="Q3" s="10">
        <v>1</v>
      </c>
      <c r="R3" s="74">
        <v>0</v>
      </c>
      <c r="S3" s="12" t="s">
        <v>12</v>
      </c>
      <c r="T3" s="12" t="s">
        <v>11</v>
      </c>
      <c r="U3" s="13" t="s">
        <v>23</v>
      </c>
      <c r="V3" s="214" t="s">
        <v>23</v>
      </c>
      <c r="W3" s="215"/>
    </row>
    <row r="4" spans="1:23" ht="15.75">
      <c r="A4" s="47" t="str">
        <f>Prezentace!B14</f>
        <v>P</v>
      </c>
      <c r="B4" s="43" t="str">
        <f>Prezentace!C14</f>
        <v>Fuksa  </v>
      </c>
      <c r="C4" s="14" t="str">
        <f>Prezentace!D14</f>
        <v>Viktor</v>
      </c>
      <c r="D4" s="15"/>
      <c r="E4" s="111"/>
      <c r="F4" s="112"/>
      <c r="G4" s="113"/>
      <c r="H4" s="31"/>
      <c r="I4" s="29"/>
      <c r="J4" s="29"/>
      <c r="K4" s="29"/>
      <c r="L4" s="29"/>
      <c r="M4" s="29"/>
      <c r="N4" s="77"/>
      <c r="O4" s="77"/>
      <c r="P4" s="77"/>
      <c r="Q4" s="30"/>
      <c r="R4" s="76"/>
      <c r="S4" s="15">
        <f aca="true" t="shared" si="0" ref="S4:S30">SUM(D4:R4)</f>
        <v>0</v>
      </c>
      <c r="T4" s="127">
        <f aca="true" t="shared" si="1" ref="T4:T30">E4*15+F4*9+G4*8+H4*10+I4*9+J4*8+K4*7+L4*6+M4*5+N4*4+O4*3+P4*2+Q4*1+R4*0</f>
        <v>0</v>
      </c>
      <c r="U4" s="129" t="str">
        <f aca="true" t="shared" si="2" ref="U4:U30">IF(T4&gt;=146,"M",IF(T4&gt;=140,"I.",IF(T4&gt;=134,"II.",IF(T4&gt;=125,"III.","ne"))))</f>
        <v>ne</v>
      </c>
      <c r="V4" s="16" t="s">
        <v>24</v>
      </c>
      <c r="W4" s="17">
        <v>146</v>
      </c>
    </row>
    <row r="5" spans="1:23" ht="15.75">
      <c r="A5" s="48" t="str">
        <f>Prezentace!B18</f>
        <v>P</v>
      </c>
      <c r="B5" s="44" t="str">
        <f>Prezentace!C18</f>
        <v>Koch   ml.</v>
      </c>
      <c r="C5" s="18" t="str">
        <f>Prezentace!D18</f>
        <v>Miroslav</v>
      </c>
      <c r="D5" s="19"/>
      <c r="E5" s="114"/>
      <c r="F5" s="115"/>
      <c r="G5" s="116"/>
      <c r="H5" s="35"/>
      <c r="I5" s="33"/>
      <c r="J5" s="33"/>
      <c r="K5" s="33"/>
      <c r="L5" s="33"/>
      <c r="M5" s="33"/>
      <c r="N5" s="79"/>
      <c r="O5" s="79"/>
      <c r="P5" s="79"/>
      <c r="Q5" s="34"/>
      <c r="R5" s="78"/>
      <c r="S5" s="19">
        <f t="shared" si="0"/>
        <v>0</v>
      </c>
      <c r="T5" s="128">
        <f t="shared" si="1"/>
        <v>0</v>
      </c>
      <c r="U5" s="130" t="str">
        <f t="shared" si="2"/>
        <v>ne</v>
      </c>
      <c r="V5" s="20" t="s">
        <v>25</v>
      </c>
      <c r="W5" s="21">
        <v>140</v>
      </c>
    </row>
    <row r="6" spans="1:23" ht="15.75">
      <c r="A6" s="48" t="str">
        <f>Prezentace!B8</f>
        <v>P</v>
      </c>
      <c r="B6" s="44" t="str">
        <f>Prezentace!C8</f>
        <v>Beiglová </v>
      </c>
      <c r="C6" s="18" t="str">
        <f>Prezentace!D8</f>
        <v>Darja</v>
      </c>
      <c r="D6" s="19"/>
      <c r="E6" s="114"/>
      <c r="F6" s="115"/>
      <c r="G6" s="116"/>
      <c r="H6" s="36"/>
      <c r="I6" s="37"/>
      <c r="J6" s="37"/>
      <c r="K6" s="37"/>
      <c r="L6" s="37"/>
      <c r="M6" s="37"/>
      <c r="N6" s="82"/>
      <c r="O6" s="82"/>
      <c r="P6" s="82"/>
      <c r="Q6" s="38"/>
      <c r="R6" s="81"/>
      <c r="S6" s="19">
        <f t="shared" si="0"/>
        <v>0</v>
      </c>
      <c r="T6" s="128">
        <f t="shared" si="1"/>
        <v>0</v>
      </c>
      <c r="U6" s="130" t="str">
        <f t="shared" si="2"/>
        <v>ne</v>
      </c>
      <c r="V6" s="22" t="s">
        <v>26</v>
      </c>
      <c r="W6" s="21">
        <v>134</v>
      </c>
    </row>
    <row r="7" spans="1:23" ht="16.5" thickBot="1">
      <c r="A7" s="48" t="str">
        <f>Prezentace!B16</f>
        <v>P</v>
      </c>
      <c r="B7" s="44" t="str">
        <f>Prezentace!C16</f>
        <v>Jelínek </v>
      </c>
      <c r="C7" s="18" t="str">
        <f>Prezentace!D16</f>
        <v>Antonín</v>
      </c>
      <c r="D7" s="19"/>
      <c r="E7" s="114"/>
      <c r="F7" s="115"/>
      <c r="G7" s="116"/>
      <c r="H7" s="35"/>
      <c r="I7" s="33"/>
      <c r="J7" s="33"/>
      <c r="K7" s="33"/>
      <c r="L7" s="33"/>
      <c r="M7" s="33"/>
      <c r="N7" s="79"/>
      <c r="O7" s="79"/>
      <c r="P7" s="79"/>
      <c r="Q7" s="34"/>
      <c r="R7" s="78"/>
      <c r="S7" s="19">
        <f t="shared" si="0"/>
        <v>0</v>
      </c>
      <c r="T7" s="128">
        <f t="shared" si="1"/>
        <v>0</v>
      </c>
      <c r="U7" s="130" t="str">
        <f t="shared" si="2"/>
        <v>ne</v>
      </c>
      <c r="V7" s="23" t="s">
        <v>27</v>
      </c>
      <c r="W7" s="24">
        <v>125</v>
      </c>
    </row>
    <row r="8" spans="1:21" ht="15.75">
      <c r="A8" s="48" t="str">
        <f>Prezentace!B17</f>
        <v>R</v>
      </c>
      <c r="B8" s="44" t="str">
        <f>Prezentace!C17</f>
        <v>Jelínek </v>
      </c>
      <c r="C8" s="18" t="str">
        <f>Prezentace!D17</f>
        <v>Antonín</v>
      </c>
      <c r="D8" s="19"/>
      <c r="E8" s="114"/>
      <c r="F8" s="115"/>
      <c r="G8" s="116"/>
      <c r="H8" s="35"/>
      <c r="I8" s="33"/>
      <c r="J8" s="33"/>
      <c r="K8" s="33"/>
      <c r="L8" s="33"/>
      <c r="M8" s="33"/>
      <c r="N8" s="79"/>
      <c r="O8" s="79"/>
      <c r="P8" s="79"/>
      <c r="Q8" s="34"/>
      <c r="R8" s="78"/>
      <c r="S8" s="19">
        <f t="shared" si="0"/>
        <v>0</v>
      </c>
      <c r="T8" s="128">
        <f t="shared" si="1"/>
        <v>0</v>
      </c>
      <c r="U8" s="130" t="str">
        <f t="shared" si="2"/>
        <v>ne</v>
      </c>
    </row>
    <row r="9" spans="1:21" ht="15.75">
      <c r="A9" s="48" t="str">
        <f>Prezentace!B53</f>
        <v>P</v>
      </c>
      <c r="B9" s="44">
        <f>Prezentace!C53</f>
        <v>0</v>
      </c>
      <c r="C9" s="18">
        <f>Prezentace!D53</f>
        <v>0</v>
      </c>
      <c r="D9" s="19"/>
      <c r="E9" s="114"/>
      <c r="F9" s="115"/>
      <c r="G9" s="116"/>
      <c r="H9" s="35"/>
      <c r="I9" s="33"/>
      <c r="J9" s="33"/>
      <c r="K9" s="33"/>
      <c r="L9" s="33"/>
      <c r="M9" s="33"/>
      <c r="N9" s="79"/>
      <c r="O9" s="79"/>
      <c r="P9" s="79"/>
      <c r="Q9" s="34"/>
      <c r="R9" s="78"/>
      <c r="S9" s="19">
        <f t="shared" si="0"/>
        <v>0</v>
      </c>
      <c r="T9" s="128">
        <f t="shared" si="1"/>
        <v>0</v>
      </c>
      <c r="U9" s="130" t="str">
        <f t="shared" si="2"/>
        <v>ne</v>
      </c>
    </row>
    <row r="10" spans="1:21" ht="15.75">
      <c r="A10" s="48" t="str">
        <f>Prezentace!B15</f>
        <v>P</v>
      </c>
      <c r="B10" s="44" t="str">
        <f>Prezentace!C15</f>
        <v>Herceg </v>
      </c>
      <c r="C10" s="18" t="str">
        <f>Prezentace!D15</f>
        <v>Bohumil</v>
      </c>
      <c r="D10" s="19"/>
      <c r="E10" s="114"/>
      <c r="F10" s="115"/>
      <c r="G10" s="116"/>
      <c r="H10" s="35"/>
      <c r="I10" s="33"/>
      <c r="J10" s="33"/>
      <c r="K10" s="33"/>
      <c r="L10" s="33"/>
      <c r="M10" s="33"/>
      <c r="N10" s="79"/>
      <c r="O10" s="79"/>
      <c r="P10" s="79"/>
      <c r="Q10" s="34"/>
      <c r="R10" s="78"/>
      <c r="S10" s="19">
        <f t="shared" si="0"/>
        <v>0</v>
      </c>
      <c r="T10" s="128">
        <f t="shared" si="1"/>
        <v>0</v>
      </c>
      <c r="U10" s="130" t="str">
        <f t="shared" si="2"/>
        <v>ne</v>
      </c>
    </row>
    <row r="11" spans="1:21" ht="15.75">
      <c r="A11" s="48" t="str">
        <f>Prezentace!B25</f>
        <v>P</v>
      </c>
      <c r="B11" s="44" t="str">
        <f>Prezentace!C25</f>
        <v>Marek</v>
      </c>
      <c r="C11" s="18" t="str">
        <f>Prezentace!D25</f>
        <v>Petr</v>
      </c>
      <c r="D11" s="19"/>
      <c r="E11" s="114"/>
      <c r="F11" s="115"/>
      <c r="G11" s="116"/>
      <c r="H11" s="35"/>
      <c r="I11" s="33"/>
      <c r="J11" s="33"/>
      <c r="K11" s="33"/>
      <c r="L11" s="33"/>
      <c r="M11" s="33"/>
      <c r="N11" s="79"/>
      <c r="O11" s="79"/>
      <c r="P11" s="79"/>
      <c r="Q11" s="34"/>
      <c r="R11" s="78"/>
      <c r="S11" s="19">
        <f t="shared" si="0"/>
        <v>0</v>
      </c>
      <c r="T11" s="128">
        <f t="shared" si="1"/>
        <v>0</v>
      </c>
      <c r="U11" s="130" t="str">
        <f t="shared" si="2"/>
        <v>ne</v>
      </c>
    </row>
    <row r="12" spans="1:21" ht="15.75">
      <c r="A12" s="48" t="str">
        <f>Prezentace!B10</f>
        <v>R</v>
      </c>
      <c r="B12" s="44" t="str">
        <f>Prezentace!C10</f>
        <v>Bína </v>
      </c>
      <c r="C12" s="18" t="str">
        <f>Prezentace!D10</f>
        <v>Jiří</v>
      </c>
      <c r="D12" s="25"/>
      <c r="E12" s="119"/>
      <c r="F12" s="117"/>
      <c r="G12" s="118"/>
      <c r="H12" s="36"/>
      <c r="I12" s="37"/>
      <c r="J12" s="37"/>
      <c r="K12" s="37"/>
      <c r="L12" s="37"/>
      <c r="M12" s="37"/>
      <c r="N12" s="82"/>
      <c r="O12" s="82"/>
      <c r="P12" s="82"/>
      <c r="Q12" s="38"/>
      <c r="R12" s="81"/>
      <c r="S12" s="19">
        <f t="shared" si="0"/>
        <v>0</v>
      </c>
      <c r="T12" s="128">
        <f t="shared" si="1"/>
        <v>0</v>
      </c>
      <c r="U12" s="130" t="str">
        <f t="shared" si="2"/>
        <v>ne</v>
      </c>
    </row>
    <row r="13" spans="1:21" ht="15.75">
      <c r="A13" s="48" t="str">
        <f>Prezentace!B23</f>
        <v>P</v>
      </c>
      <c r="B13" s="44" t="str">
        <f>Prezentace!C23</f>
        <v>Krejča</v>
      </c>
      <c r="C13" s="18" t="str">
        <f>Prezentace!D23</f>
        <v>Miroslav</v>
      </c>
      <c r="D13" s="19"/>
      <c r="E13" s="114"/>
      <c r="F13" s="115"/>
      <c r="G13" s="116"/>
      <c r="H13" s="35"/>
      <c r="I13" s="33"/>
      <c r="J13" s="33"/>
      <c r="K13" s="33"/>
      <c r="L13" s="33"/>
      <c r="M13" s="33"/>
      <c r="N13" s="79"/>
      <c r="O13" s="79"/>
      <c r="P13" s="79"/>
      <c r="Q13" s="34"/>
      <c r="R13" s="78"/>
      <c r="S13" s="19">
        <f t="shared" si="0"/>
        <v>0</v>
      </c>
      <c r="T13" s="128">
        <f t="shared" si="1"/>
        <v>0</v>
      </c>
      <c r="U13" s="130" t="str">
        <f t="shared" si="2"/>
        <v>ne</v>
      </c>
    </row>
    <row r="14" spans="1:21" ht="15.75">
      <c r="A14" s="48" t="str">
        <f>Prezentace!B24</f>
        <v>P</v>
      </c>
      <c r="B14" s="44" t="str">
        <f>Prezentace!C24</f>
        <v>Machek</v>
      </c>
      <c r="C14" s="18" t="str">
        <f>Prezentace!D24</f>
        <v>Pavel</v>
      </c>
      <c r="D14" s="19"/>
      <c r="E14" s="114"/>
      <c r="F14" s="115"/>
      <c r="G14" s="116"/>
      <c r="H14" s="35"/>
      <c r="I14" s="33"/>
      <c r="J14" s="33"/>
      <c r="K14" s="33"/>
      <c r="L14" s="33"/>
      <c r="M14" s="33"/>
      <c r="N14" s="79"/>
      <c r="O14" s="79"/>
      <c r="P14" s="79"/>
      <c r="Q14" s="34"/>
      <c r="R14" s="78"/>
      <c r="S14" s="19">
        <f t="shared" si="0"/>
        <v>0</v>
      </c>
      <c r="T14" s="128">
        <f t="shared" si="1"/>
        <v>0</v>
      </c>
      <c r="U14" s="130" t="str">
        <f t="shared" si="2"/>
        <v>ne</v>
      </c>
    </row>
    <row r="15" spans="1:21" ht="15.75">
      <c r="A15" s="48" t="str">
        <f>Prezentace!B49</f>
        <v>P</v>
      </c>
      <c r="B15" s="44" t="str">
        <f>Prezentace!C49</f>
        <v>Získal </v>
      </c>
      <c r="C15" s="18" t="str">
        <f>Prezentace!D49</f>
        <v>Karel</v>
      </c>
      <c r="D15" s="19"/>
      <c r="E15" s="114"/>
      <c r="F15" s="115"/>
      <c r="G15" s="116"/>
      <c r="H15" s="35"/>
      <c r="I15" s="33"/>
      <c r="J15" s="33"/>
      <c r="K15" s="33"/>
      <c r="L15" s="33"/>
      <c r="M15" s="33"/>
      <c r="N15" s="79"/>
      <c r="O15" s="79"/>
      <c r="P15" s="79"/>
      <c r="Q15" s="34"/>
      <c r="R15" s="78"/>
      <c r="S15" s="19">
        <f t="shared" si="0"/>
        <v>0</v>
      </c>
      <c r="T15" s="128">
        <f t="shared" si="1"/>
        <v>0</v>
      </c>
      <c r="U15" s="130" t="str">
        <f t="shared" si="2"/>
        <v>ne</v>
      </c>
    </row>
    <row r="16" spans="1:21" ht="15.75">
      <c r="A16" s="48" t="str">
        <f>Prezentace!B19</f>
        <v>P</v>
      </c>
      <c r="B16" s="44" t="str">
        <f>Prezentace!C19</f>
        <v>Koch  st. </v>
      </c>
      <c r="C16" s="18" t="str">
        <f>Prezentace!D19</f>
        <v>Miroslav</v>
      </c>
      <c r="D16" s="19"/>
      <c r="E16" s="114"/>
      <c r="F16" s="115"/>
      <c r="G16" s="116"/>
      <c r="H16" s="35"/>
      <c r="I16" s="33"/>
      <c r="J16" s="33"/>
      <c r="K16" s="33"/>
      <c r="L16" s="33"/>
      <c r="M16" s="33"/>
      <c r="N16" s="79"/>
      <c r="O16" s="79"/>
      <c r="P16" s="79"/>
      <c r="Q16" s="34"/>
      <c r="R16" s="78"/>
      <c r="S16" s="19">
        <f t="shared" si="0"/>
        <v>0</v>
      </c>
      <c r="T16" s="128">
        <f t="shared" si="1"/>
        <v>0</v>
      </c>
      <c r="U16" s="130" t="str">
        <f t="shared" si="2"/>
        <v>ne</v>
      </c>
    </row>
    <row r="17" spans="1:21" ht="15.75">
      <c r="A17" s="48" t="str">
        <f>Prezentace!B50</f>
        <v>P</v>
      </c>
      <c r="B17" s="44" t="str">
        <f>Prezentace!C50</f>
        <v>Žemlička </v>
      </c>
      <c r="C17" s="18" t="str">
        <f>Prezentace!D50</f>
        <v>Ladislav</v>
      </c>
      <c r="D17" s="19"/>
      <c r="E17" s="114"/>
      <c r="F17" s="115"/>
      <c r="G17" s="116"/>
      <c r="H17" s="35"/>
      <c r="I17" s="33"/>
      <c r="J17" s="33"/>
      <c r="K17" s="33"/>
      <c r="L17" s="33"/>
      <c r="M17" s="33"/>
      <c r="N17" s="79"/>
      <c r="O17" s="79"/>
      <c r="P17" s="79"/>
      <c r="Q17" s="34"/>
      <c r="R17" s="78"/>
      <c r="S17" s="19">
        <f t="shared" si="0"/>
        <v>0</v>
      </c>
      <c r="T17" s="128">
        <f t="shared" si="1"/>
        <v>0</v>
      </c>
      <c r="U17" s="130" t="str">
        <f t="shared" si="2"/>
        <v>ne</v>
      </c>
    </row>
    <row r="18" spans="1:21" ht="15.75">
      <c r="A18" s="48" t="str">
        <f>Prezentace!B13</f>
        <v>P</v>
      </c>
      <c r="B18" s="44" t="str">
        <f>Prezentace!C13</f>
        <v>Fiala  </v>
      </c>
      <c r="C18" s="18" t="str">
        <f>Prezentace!D13</f>
        <v>Miroslav</v>
      </c>
      <c r="D18" s="19"/>
      <c r="E18" s="114"/>
      <c r="F18" s="115"/>
      <c r="G18" s="116"/>
      <c r="H18" s="35"/>
      <c r="I18" s="33"/>
      <c r="J18" s="33"/>
      <c r="K18" s="33"/>
      <c r="L18" s="33"/>
      <c r="M18" s="33"/>
      <c r="N18" s="79"/>
      <c r="O18" s="79"/>
      <c r="P18" s="79"/>
      <c r="Q18" s="34"/>
      <c r="R18" s="78"/>
      <c r="S18" s="19">
        <f t="shared" si="0"/>
        <v>0</v>
      </c>
      <c r="T18" s="128">
        <f t="shared" si="1"/>
        <v>0</v>
      </c>
      <c r="U18" s="130" t="str">
        <f t="shared" si="2"/>
        <v>ne</v>
      </c>
    </row>
    <row r="19" spans="1:21" ht="15.75">
      <c r="A19" s="48" t="str">
        <f>Prezentace!B52</f>
        <v>P</v>
      </c>
      <c r="B19" s="44">
        <f>Prezentace!C52</f>
        <v>0</v>
      </c>
      <c r="C19" s="18">
        <f>Prezentace!D52</f>
        <v>0</v>
      </c>
      <c r="D19" s="19"/>
      <c r="E19" s="114"/>
      <c r="F19" s="115"/>
      <c r="G19" s="116"/>
      <c r="H19" s="35"/>
      <c r="I19" s="33"/>
      <c r="J19" s="33"/>
      <c r="K19" s="33"/>
      <c r="L19" s="33"/>
      <c r="M19" s="33"/>
      <c r="N19" s="79"/>
      <c r="O19" s="79"/>
      <c r="P19" s="79"/>
      <c r="Q19" s="34"/>
      <c r="R19" s="78"/>
      <c r="S19" s="19">
        <f t="shared" si="0"/>
        <v>0</v>
      </c>
      <c r="T19" s="128">
        <f t="shared" si="1"/>
        <v>0</v>
      </c>
      <c r="U19" s="130" t="str">
        <f t="shared" si="2"/>
        <v>ne</v>
      </c>
    </row>
    <row r="20" spans="1:21" ht="15.75">
      <c r="A20" s="48" t="str">
        <f>Prezentace!B12</f>
        <v>R</v>
      </c>
      <c r="B20" s="44" t="str">
        <f>Prezentace!C12</f>
        <v>Červenka </v>
      </c>
      <c r="C20" s="18" t="str">
        <f>Prezentace!D12</f>
        <v>Pavel</v>
      </c>
      <c r="D20" s="19"/>
      <c r="E20" s="114"/>
      <c r="F20" s="115"/>
      <c r="G20" s="116"/>
      <c r="H20" s="35"/>
      <c r="I20" s="33"/>
      <c r="J20" s="33"/>
      <c r="K20" s="33"/>
      <c r="L20" s="33"/>
      <c r="M20" s="33"/>
      <c r="N20" s="79"/>
      <c r="O20" s="79"/>
      <c r="P20" s="79"/>
      <c r="Q20" s="34"/>
      <c r="R20" s="78"/>
      <c r="S20" s="19">
        <f t="shared" si="0"/>
        <v>0</v>
      </c>
      <c r="T20" s="128">
        <f t="shared" si="1"/>
        <v>0</v>
      </c>
      <c r="U20" s="130" t="str">
        <f t="shared" si="2"/>
        <v>ne</v>
      </c>
    </row>
    <row r="21" spans="1:21" ht="15.75">
      <c r="A21" s="48" t="str">
        <f>Prezentace!B7</f>
        <v>P</v>
      </c>
      <c r="B21" s="44" t="str">
        <f>Prezentace!C7</f>
        <v>Beigl</v>
      </c>
      <c r="C21" s="18" t="str">
        <f>Prezentace!D7</f>
        <v>Tomáš</v>
      </c>
      <c r="D21" s="19"/>
      <c r="E21" s="114"/>
      <c r="F21" s="115"/>
      <c r="G21" s="116"/>
      <c r="H21" s="35"/>
      <c r="I21" s="33"/>
      <c r="J21" s="33"/>
      <c r="K21" s="33"/>
      <c r="L21" s="33"/>
      <c r="M21" s="33"/>
      <c r="N21" s="79"/>
      <c r="O21" s="79"/>
      <c r="P21" s="79"/>
      <c r="Q21" s="34"/>
      <c r="R21" s="78"/>
      <c r="S21" s="19">
        <f t="shared" si="0"/>
        <v>0</v>
      </c>
      <c r="T21" s="128">
        <f t="shared" si="1"/>
        <v>0</v>
      </c>
      <c r="U21" s="130" t="str">
        <f t="shared" si="2"/>
        <v>ne</v>
      </c>
    </row>
    <row r="22" spans="1:21" ht="15.75">
      <c r="A22" s="48" t="str">
        <f>Prezentace!B20</f>
        <v>R</v>
      </c>
      <c r="B22" s="44" t="str">
        <f>Prezentace!C20</f>
        <v>Koch  st. </v>
      </c>
      <c r="C22" s="18" t="str">
        <f>Prezentace!D20</f>
        <v>Miroslav</v>
      </c>
      <c r="D22" s="19"/>
      <c r="E22" s="114"/>
      <c r="F22" s="115"/>
      <c r="G22" s="116"/>
      <c r="H22" s="35"/>
      <c r="I22" s="33"/>
      <c r="J22" s="33"/>
      <c r="K22" s="33"/>
      <c r="L22" s="33"/>
      <c r="M22" s="33"/>
      <c r="N22" s="79"/>
      <c r="O22" s="79"/>
      <c r="P22" s="79"/>
      <c r="Q22" s="34"/>
      <c r="R22" s="78"/>
      <c r="S22" s="19">
        <f t="shared" si="0"/>
        <v>0</v>
      </c>
      <c r="T22" s="128">
        <f t="shared" si="1"/>
        <v>0</v>
      </c>
      <c r="U22" s="130" t="str">
        <f t="shared" si="2"/>
        <v>ne</v>
      </c>
    </row>
    <row r="23" spans="1:21" ht="15.75">
      <c r="A23" s="48" t="str">
        <f>Prezentace!B51</f>
        <v>P</v>
      </c>
      <c r="B23" s="44">
        <f>Prezentace!C51</f>
        <v>0</v>
      </c>
      <c r="C23" s="18">
        <f>Prezentace!D51</f>
        <v>0</v>
      </c>
      <c r="D23" s="19"/>
      <c r="E23" s="114"/>
      <c r="F23" s="115"/>
      <c r="G23" s="116"/>
      <c r="H23" s="35"/>
      <c r="I23" s="33"/>
      <c r="J23" s="33"/>
      <c r="K23" s="33"/>
      <c r="L23" s="33"/>
      <c r="M23" s="33"/>
      <c r="N23" s="79"/>
      <c r="O23" s="79"/>
      <c r="P23" s="79"/>
      <c r="Q23" s="34"/>
      <c r="R23" s="78"/>
      <c r="S23" s="19">
        <f t="shared" si="0"/>
        <v>0</v>
      </c>
      <c r="T23" s="128">
        <f t="shared" si="1"/>
        <v>0</v>
      </c>
      <c r="U23" s="130" t="str">
        <f t="shared" si="2"/>
        <v>ne</v>
      </c>
    </row>
    <row r="24" spans="1:21" ht="15.75">
      <c r="A24" s="48" t="str">
        <f>Prezentace!B9</f>
        <v>P</v>
      </c>
      <c r="B24" s="44" t="str">
        <f>Prezentace!C9</f>
        <v>Bína</v>
      </c>
      <c r="C24" s="18" t="str">
        <f>Prezentace!D9</f>
        <v>Jiří</v>
      </c>
      <c r="D24" s="19"/>
      <c r="E24" s="114"/>
      <c r="F24" s="115"/>
      <c r="G24" s="116"/>
      <c r="H24" s="36"/>
      <c r="I24" s="37"/>
      <c r="J24" s="37"/>
      <c r="K24" s="37"/>
      <c r="L24" s="37"/>
      <c r="M24" s="37"/>
      <c r="N24" s="82"/>
      <c r="O24" s="82"/>
      <c r="P24" s="82"/>
      <c r="Q24" s="38"/>
      <c r="R24" s="81"/>
      <c r="S24" s="19">
        <f t="shared" si="0"/>
        <v>0</v>
      </c>
      <c r="T24" s="128">
        <f t="shared" si="1"/>
        <v>0</v>
      </c>
      <c r="U24" s="130" t="str">
        <f t="shared" si="2"/>
        <v>ne</v>
      </c>
    </row>
    <row r="25" spans="1:21" ht="15.75">
      <c r="A25" s="48" t="str">
        <f>Prezentace!B11</f>
        <v>P</v>
      </c>
      <c r="B25" s="44" t="str">
        <f>Prezentace!C11</f>
        <v>Červenka</v>
      </c>
      <c r="C25" s="18" t="str">
        <f>Prezentace!D11</f>
        <v>Pavel</v>
      </c>
      <c r="D25" s="19"/>
      <c r="E25" s="114"/>
      <c r="F25" s="115"/>
      <c r="G25" s="116"/>
      <c r="H25" s="36"/>
      <c r="I25" s="37"/>
      <c r="J25" s="37"/>
      <c r="K25" s="37"/>
      <c r="L25" s="37"/>
      <c r="M25" s="37"/>
      <c r="N25" s="82"/>
      <c r="O25" s="82"/>
      <c r="P25" s="82"/>
      <c r="Q25" s="38"/>
      <c r="R25" s="81"/>
      <c r="S25" s="19">
        <f t="shared" si="0"/>
        <v>0</v>
      </c>
      <c r="T25" s="128">
        <f t="shared" si="1"/>
        <v>0</v>
      </c>
      <c r="U25" s="130" t="str">
        <f t="shared" si="2"/>
        <v>ne</v>
      </c>
    </row>
    <row r="26" spans="1:21" ht="15.75">
      <c r="A26" s="48" t="str">
        <f>Prezentace!B22</f>
        <v>P</v>
      </c>
      <c r="B26" s="44" t="str">
        <f>Prezentace!C22</f>
        <v>Kostříž </v>
      </c>
      <c r="C26" s="18" t="str">
        <f>Prezentace!D22</f>
        <v>Jaroslav</v>
      </c>
      <c r="D26" s="19"/>
      <c r="E26" s="114"/>
      <c r="F26" s="115"/>
      <c r="G26" s="116"/>
      <c r="H26" s="35"/>
      <c r="I26" s="33"/>
      <c r="J26" s="33"/>
      <c r="K26" s="33"/>
      <c r="L26" s="33"/>
      <c r="M26" s="33"/>
      <c r="N26" s="79"/>
      <c r="O26" s="79"/>
      <c r="P26" s="79"/>
      <c r="Q26" s="34"/>
      <c r="R26" s="78"/>
      <c r="S26" s="19">
        <f t="shared" si="0"/>
        <v>0</v>
      </c>
      <c r="T26" s="128">
        <f t="shared" si="1"/>
        <v>0</v>
      </c>
      <c r="U26" s="130" t="str">
        <f t="shared" si="2"/>
        <v>ne</v>
      </c>
    </row>
    <row r="27" spans="1:21" ht="15.75">
      <c r="A27" s="48" t="str">
        <f>Prezentace!B55</f>
        <v>P</v>
      </c>
      <c r="B27" s="44">
        <f>Prezentace!C55</f>
        <v>0</v>
      </c>
      <c r="C27" s="18">
        <f>Prezentace!D55</f>
        <v>0</v>
      </c>
      <c r="D27" s="19"/>
      <c r="E27" s="114"/>
      <c r="F27" s="115"/>
      <c r="G27" s="116"/>
      <c r="H27" s="35"/>
      <c r="I27" s="33"/>
      <c r="J27" s="33"/>
      <c r="K27" s="33"/>
      <c r="L27" s="33"/>
      <c r="M27" s="33"/>
      <c r="N27" s="79"/>
      <c r="O27" s="79"/>
      <c r="P27" s="79"/>
      <c r="Q27" s="34"/>
      <c r="R27" s="78"/>
      <c r="S27" s="19">
        <f t="shared" si="0"/>
        <v>0</v>
      </c>
      <c r="T27" s="128">
        <f t="shared" si="1"/>
        <v>0</v>
      </c>
      <c r="U27" s="130" t="str">
        <f t="shared" si="2"/>
        <v>ne</v>
      </c>
    </row>
    <row r="28" spans="1:21" ht="15.75">
      <c r="A28" s="48" t="str">
        <f>Prezentace!B6</f>
        <v>P</v>
      </c>
      <c r="B28" s="44" t="str">
        <f>Prezentace!C6</f>
        <v>Brejžek </v>
      </c>
      <c r="C28" s="18" t="str">
        <f>Prezentace!D6</f>
        <v>Vojtěch</v>
      </c>
      <c r="D28" s="19"/>
      <c r="E28" s="114"/>
      <c r="F28" s="115"/>
      <c r="G28" s="116"/>
      <c r="H28" s="35"/>
      <c r="I28" s="33"/>
      <c r="J28" s="33"/>
      <c r="K28" s="33"/>
      <c r="L28" s="33"/>
      <c r="M28" s="33"/>
      <c r="N28" s="79"/>
      <c r="O28" s="79"/>
      <c r="P28" s="79"/>
      <c r="Q28" s="34"/>
      <c r="R28" s="78"/>
      <c r="S28" s="19">
        <f t="shared" si="0"/>
        <v>0</v>
      </c>
      <c r="T28" s="128">
        <f t="shared" si="1"/>
        <v>0</v>
      </c>
      <c r="U28" s="130" t="str">
        <f t="shared" si="2"/>
        <v>ne</v>
      </c>
    </row>
    <row r="29" spans="1:21" ht="15.75">
      <c r="A29" s="48" t="str">
        <f>Prezentace!B26</f>
        <v>P</v>
      </c>
      <c r="B29" s="44" t="str">
        <f>Prezentace!C26</f>
        <v>Mareš</v>
      </c>
      <c r="C29" s="18" t="str">
        <f>Prezentace!D26</f>
        <v>Rostislav</v>
      </c>
      <c r="D29" s="19"/>
      <c r="E29" s="114"/>
      <c r="F29" s="115"/>
      <c r="G29" s="116"/>
      <c r="H29" s="35"/>
      <c r="I29" s="33"/>
      <c r="J29" s="33"/>
      <c r="K29" s="33"/>
      <c r="L29" s="33"/>
      <c r="M29" s="33"/>
      <c r="N29" s="79"/>
      <c r="O29" s="79"/>
      <c r="P29" s="79"/>
      <c r="Q29" s="34"/>
      <c r="R29" s="78"/>
      <c r="S29" s="19">
        <f t="shared" si="0"/>
        <v>0</v>
      </c>
      <c r="T29" s="128">
        <f t="shared" si="1"/>
        <v>0</v>
      </c>
      <c r="U29" s="130" t="str">
        <f t="shared" si="2"/>
        <v>ne</v>
      </c>
    </row>
    <row r="30" spans="1:21" ht="16.5" thickBot="1">
      <c r="A30" s="49" t="str">
        <f>Prezentace!B21</f>
        <v>P</v>
      </c>
      <c r="B30" s="45" t="str">
        <f>Prezentace!C21</f>
        <v>Koltai</v>
      </c>
      <c r="C30" s="26" t="str">
        <f>Prezentace!D21</f>
        <v>Pavel</v>
      </c>
      <c r="D30" s="27"/>
      <c r="E30" s="120"/>
      <c r="F30" s="121"/>
      <c r="G30" s="122"/>
      <c r="H30" s="132"/>
      <c r="I30" s="40"/>
      <c r="J30" s="40"/>
      <c r="K30" s="40"/>
      <c r="L30" s="40"/>
      <c r="M30" s="40"/>
      <c r="N30" s="83"/>
      <c r="O30" s="83"/>
      <c r="P30" s="83"/>
      <c r="Q30" s="126"/>
      <c r="R30" s="84"/>
      <c r="S30" s="27">
        <f t="shared" si="0"/>
        <v>0</v>
      </c>
      <c r="T30" s="133">
        <f t="shared" si="1"/>
        <v>0</v>
      </c>
      <c r="U30" s="131" t="str">
        <f t="shared" si="2"/>
        <v>ne</v>
      </c>
    </row>
  </sheetData>
  <sheetProtection/>
  <mergeCells count="2">
    <mergeCell ref="B1:R1"/>
    <mergeCell ref="V3:W3"/>
  </mergeCells>
  <conditionalFormatting sqref="A4:A30">
    <cfRule type="cellIs" priority="2" dxfId="1" operator="equal" stopIfTrue="1">
      <formula>"R"</formula>
    </cfRule>
  </conditionalFormatting>
  <conditionalFormatting sqref="S4:S30">
    <cfRule type="cellIs" priority="1" dxfId="17" operator="notEqual" stopIfTrue="1">
      <formula>15</formula>
    </cfRule>
  </conditionalFormatting>
  <printOptions/>
  <pageMargins left="0.5118110236220472" right="0.1968503937007874" top="0.2362204724409449" bottom="0.2362204724409449" header="0.15748031496062992" footer="0.1574803149606299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31">
      <selection activeCell="T23" sqref="T23"/>
    </sheetView>
  </sheetViews>
  <sheetFormatPr defaultColWidth="9.00390625" defaultRowHeight="12.75"/>
  <cols>
    <col min="1" max="1" width="4.75390625" style="5" customWidth="1"/>
    <col min="2" max="2" width="17.125" style="5" customWidth="1"/>
    <col min="3" max="3" width="14.75390625" style="5" customWidth="1"/>
    <col min="4" max="4" width="6.375" style="5" customWidth="1"/>
    <col min="5" max="5" width="4.125" style="5" customWidth="1"/>
    <col min="6" max="8" width="3.875" style="5" bestFit="1" customWidth="1"/>
    <col min="9" max="11" width="3.875" style="5" customWidth="1"/>
    <col min="12" max="12" width="4.875" style="5" customWidth="1"/>
    <col min="13" max="13" width="4.00390625" style="5" hidden="1" customWidth="1"/>
    <col min="14" max="14" width="4.125" style="5" hidden="1" customWidth="1"/>
    <col min="15" max="15" width="4.375" style="5" hidden="1" customWidth="1"/>
    <col min="16" max="16" width="9.00390625" style="5" customWidth="1"/>
    <col min="17" max="17" width="8.75390625" style="5" customWidth="1"/>
    <col min="18" max="18" width="8.375" style="46" customWidth="1"/>
    <col min="19" max="19" width="9.125" style="5" customWidth="1"/>
    <col min="20" max="20" width="11.375" style="5" bestFit="1" customWidth="1"/>
    <col min="21" max="16384" width="9.125" style="5" customWidth="1"/>
  </cols>
  <sheetData>
    <row r="1" spans="2:15" ht="15.75">
      <c r="B1" s="212" t="s">
        <v>47</v>
      </c>
      <c r="C1" s="212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2:17" ht="13.5" thickBot="1">
      <c r="B2" s="73" t="s">
        <v>45</v>
      </c>
      <c r="C2" s="73"/>
      <c r="Q2" s="5">
        <f>COUNTIF(Q4:Q53,"=40")</f>
        <v>0</v>
      </c>
    </row>
    <row r="3" spans="2:18" ht="16.5" thickBot="1">
      <c r="B3" s="6"/>
      <c r="C3" s="6"/>
      <c r="D3" s="74" t="s">
        <v>22</v>
      </c>
      <c r="E3" s="8">
        <v>1</v>
      </c>
      <c r="F3" s="9">
        <v>2</v>
      </c>
      <c r="G3" s="9">
        <v>3</v>
      </c>
      <c r="H3" s="75">
        <v>4</v>
      </c>
      <c r="I3" s="8">
        <v>1</v>
      </c>
      <c r="J3" s="9">
        <v>2</v>
      </c>
      <c r="K3" s="9">
        <v>3</v>
      </c>
      <c r="L3" s="10">
        <v>4</v>
      </c>
      <c r="M3" s="11">
        <v>10</v>
      </c>
      <c r="N3" s="9">
        <v>11</v>
      </c>
      <c r="O3" s="75">
        <v>12</v>
      </c>
      <c r="P3" s="74" t="s">
        <v>13</v>
      </c>
      <c r="Q3" s="74" t="s">
        <v>11</v>
      </c>
      <c r="R3" s="58"/>
    </row>
    <row r="4" spans="1:18" ht="16.5" thickBot="1">
      <c r="A4" s="47" t="str">
        <f>Prezentace!B6</f>
        <v>P</v>
      </c>
      <c r="B4" s="43" t="str">
        <f>Prezentace!C6</f>
        <v>Brejžek </v>
      </c>
      <c r="C4" s="14" t="str">
        <f>Prezentace!D6</f>
        <v>Vojtěch</v>
      </c>
      <c r="D4" s="76">
        <v>200</v>
      </c>
      <c r="E4" s="28"/>
      <c r="F4" s="29"/>
      <c r="G4" s="29"/>
      <c r="H4" s="77"/>
      <c r="I4" s="28"/>
      <c r="J4" s="29"/>
      <c r="K4" s="29"/>
      <c r="L4" s="30"/>
      <c r="M4" s="31"/>
      <c r="N4" s="29"/>
      <c r="O4" s="77"/>
      <c r="P4" s="50">
        <v>41.54</v>
      </c>
      <c r="Q4" s="59">
        <f>(SUM(D4:O4))-P4</f>
        <v>158.46</v>
      </c>
      <c r="R4" s="60"/>
    </row>
    <row r="5" spans="1:18" ht="16.5" thickBot="1">
      <c r="A5" s="47" t="str">
        <f>Prezentace!B7</f>
        <v>P</v>
      </c>
      <c r="B5" s="43" t="str">
        <f>Prezentace!C7</f>
        <v>Beigl</v>
      </c>
      <c r="C5" s="14" t="str">
        <f>Prezentace!D7</f>
        <v>Tomáš</v>
      </c>
      <c r="D5" s="76">
        <v>200</v>
      </c>
      <c r="E5" s="28"/>
      <c r="F5" s="29"/>
      <c r="G5" s="29"/>
      <c r="H5" s="77"/>
      <c r="I5" s="28"/>
      <c r="J5" s="29"/>
      <c r="K5" s="29"/>
      <c r="L5" s="30"/>
      <c r="M5" s="31"/>
      <c r="N5" s="29"/>
      <c r="O5" s="77"/>
      <c r="P5" s="50">
        <v>26</v>
      </c>
      <c r="Q5" s="59">
        <f aca="true" t="shared" si="0" ref="Q5:Q53">(SUM(D5:O5))-P5</f>
        <v>174</v>
      </c>
      <c r="R5" s="60"/>
    </row>
    <row r="6" spans="1:18" ht="16.5" thickBot="1">
      <c r="A6" s="47" t="str">
        <f>Prezentace!B8</f>
        <v>P</v>
      </c>
      <c r="B6" s="43" t="str">
        <f>Prezentace!C8</f>
        <v>Beiglová </v>
      </c>
      <c r="C6" s="14" t="str">
        <f>Prezentace!D8</f>
        <v>Darja</v>
      </c>
      <c r="D6" s="76">
        <v>200</v>
      </c>
      <c r="E6" s="28"/>
      <c r="F6" s="29"/>
      <c r="G6" s="29"/>
      <c r="H6" s="77"/>
      <c r="I6" s="28"/>
      <c r="J6" s="29"/>
      <c r="K6" s="29"/>
      <c r="L6" s="30"/>
      <c r="M6" s="31"/>
      <c r="N6" s="29"/>
      <c r="O6" s="77"/>
      <c r="P6" s="50">
        <v>75.76</v>
      </c>
      <c r="Q6" s="59">
        <f t="shared" si="0"/>
        <v>124.24</v>
      </c>
      <c r="R6" s="60"/>
    </row>
    <row r="7" spans="1:18" ht="16.5" thickBot="1">
      <c r="A7" s="47" t="str">
        <f>Prezentace!B9</f>
        <v>P</v>
      </c>
      <c r="B7" s="43" t="str">
        <f>Prezentace!C9</f>
        <v>Bína</v>
      </c>
      <c r="C7" s="14" t="str">
        <f>Prezentace!D9</f>
        <v>Jiří</v>
      </c>
      <c r="D7" s="76">
        <v>200</v>
      </c>
      <c r="E7" s="28"/>
      <c r="F7" s="29"/>
      <c r="G7" s="29"/>
      <c r="H7" s="77"/>
      <c r="I7" s="28"/>
      <c r="J7" s="29"/>
      <c r="K7" s="29"/>
      <c r="L7" s="30"/>
      <c r="M7" s="31"/>
      <c r="N7" s="29"/>
      <c r="O7" s="77"/>
      <c r="P7" s="50">
        <v>27.59</v>
      </c>
      <c r="Q7" s="59">
        <f t="shared" si="0"/>
        <v>172.41</v>
      </c>
      <c r="R7" s="60"/>
    </row>
    <row r="8" spans="1:18" ht="16.5" thickBot="1">
      <c r="A8" s="47" t="str">
        <f>Prezentace!B10</f>
        <v>R</v>
      </c>
      <c r="B8" s="43" t="str">
        <f>Prezentace!C10</f>
        <v>Bína </v>
      </c>
      <c r="C8" s="14" t="str">
        <f>Prezentace!D10</f>
        <v>Jiří</v>
      </c>
      <c r="D8" s="76">
        <v>200</v>
      </c>
      <c r="E8" s="28"/>
      <c r="F8" s="29"/>
      <c r="G8" s="29"/>
      <c r="H8" s="77"/>
      <c r="I8" s="28"/>
      <c r="J8" s="29"/>
      <c r="K8" s="29"/>
      <c r="L8" s="30"/>
      <c r="M8" s="31"/>
      <c r="N8" s="29"/>
      <c r="O8" s="77"/>
      <c r="P8" s="50">
        <v>48.06</v>
      </c>
      <c r="Q8" s="59">
        <f t="shared" si="0"/>
        <v>151.94</v>
      </c>
      <c r="R8" s="60"/>
    </row>
    <row r="9" spans="1:18" ht="16.5" thickBot="1">
      <c r="A9" s="47" t="str">
        <f>Prezentace!B11</f>
        <v>P</v>
      </c>
      <c r="B9" s="43" t="str">
        <f>Prezentace!C11</f>
        <v>Červenka</v>
      </c>
      <c r="C9" s="14" t="str">
        <f>Prezentace!D11</f>
        <v>Pavel</v>
      </c>
      <c r="D9" s="76">
        <v>200</v>
      </c>
      <c r="E9" s="28"/>
      <c r="F9" s="29"/>
      <c r="G9" s="29"/>
      <c r="H9" s="77"/>
      <c r="I9" s="28"/>
      <c r="J9" s="29"/>
      <c r="K9" s="29"/>
      <c r="L9" s="30"/>
      <c r="M9" s="31"/>
      <c r="N9" s="29"/>
      <c r="O9" s="77"/>
      <c r="P9" s="50">
        <v>29.32</v>
      </c>
      <c r="Q9" s="59">
        <f t="shared" si="0"/>
        <v>170.68</v>
      </c>
      <c r="R9" s="60"/>
    </row>
    <row r="10" spans="1:18" ht="16.5" thickBot="1">
      <c r="A10" s="47" t="str">
        <f>Prezentace!B12</f>
        <v>R</v>
      </c>
      <c r="B10" s="43" t="str">
        <f>Prezentace!C12</f>
        <v>Červenka </v>
      </c>
      <c r="C10" s="14" t="str">
        <f>Prezentace!D12</f>
        <v>Pavel</v>
      </c>
      <c r="D10" s="76">
        <v>200</v>
      </c>
      <c r="E10" s="28"/>
      <c r="F10" s="29"/>
      <c r="G10" s="29"/>
      <c r="H10" s="77"/>
      <c r="I10" s="28"/>
      <c r="J10" s="29"/>
      <c r="K10" s="29"/>
      <c r="L10" s="30"/>
      <c r="M10" s="31"/>
      <c r="N10" s="29"/>
      <c r="O10" s="77"/>
      <c r="P10" s="50">
        <v>48.59</v>
      </c>
      <c r="Q10" s="59">
        <f t="shared" si="0"/>
        <v>151.41</v>
      </c>
      <c r="R10" s="60"/>
    </row>
    <row r="11" spans="1:18" ht="16.5" thickBot="1">
      <c r="A11" s="47" t="str">
        <f>Prezentace!B13</f>
        <v>P</v>
      </c>
      <c r="B11" s="43" t="str">
        <f>Prezentace!C13</f>
        <v>Fiala  </v>
      </c>
      <c r="C11" s="14" t="str">
        <f>Prezentace!D13</f>
        <v>Miroslav</v>
      </c>
      <c r="D11" s="76">
        <v>200</v>
      </c>
      <c r="E11" s="28"/>
      <c r="F11" s="29"/>
      <c r="G11" s="29"/>
      <c r="H11" s="77"/>
      <c r="I11" s="28"/>
      <c r="J11" s="29"/>
      <c r="K11" s="29"/>
      <c r="L11" s="30"/>
      <c r="M11" s="31"/>
      <c r="N11" s="29"/>
      <c r="O11" s="77"/>
      <c r="P11" s="50">
        <v>34.58</v>
      </c>
      <c r="Q11" s="59">
        <f t="shared" si="0"/>
        <v>165.42000000000002</v>
      </c>
      <c r="R11" s="60"/>
    </row>
    <row r="12" spans="1:18" ht="16.5" thickBot="1">
      <c r="A12" s="47" t="str">
        <f>Prezentace!B14</f>
        <v>P</v>
      </c>
      <c r="B12" s="43" t="str">
        <f>Prezentace!C14</f>
        <v>Fuksa  </v>
      </c>
      <c r="C12" s="14" t="str">
        <f>Prezentace!D14</f>
        <v>Viktor</v>
      </c>
      <c r="D12" s="76">
        <v>200</v>
      </c>
      <c r="E12" s="28"/>
      <c r="F12" s="29"/>
      <c r="G12" s="29"/>
      <c r="H12" s="77"/>
      <c r="I12" s="28"/>
      <c r="J12" s="29"/>
      <c r="K12" s="29"/>
      <c r="L12" s="30"/>
      <c r="M12" s="31"/>
      <c r="N12" s="29"/>
      <c r="O12" s="77"/>
      <c r="P12" s="50">
        <v>35.94</v>
      </c>
      <c r="Q12" s="59">
        <f t="shared" si="0"/>
        <v>164.06</v>
      </c>
      <c r="R12" s="60"/>
    </row>
    <row r="13" spans="1:18" ht="16.5" thickBot="1">
      <c r="A13" s="47" t="str">
        <f>Prezentace!B15</f>
        <v>P</v>
      </c>
      <c r="B13" s="43" t="str">
        <f>Prezentace!C15</f>
        <v>Herceg </v>
      </c>
      <c r="C13" s="14" t="str">
        <f>Prezentace!D15</f>
        <v>Bohumil</v>
      </c>
      <c r="D13" s="76">
        <v>200</v>
      </c>
      <c r="E13" s="28"/>
      <c r="F13" s="29"/>
      <c r="G13" s="29"/>
      <c r="H13" s="77"/>
      <c r="I13" s="28"/>
      <c r="J13" s="29"/>
      <c r="K13" s="29"/>
      <c r="L13" s="30"/>
      <c r="M13" s="31"/>
      <c r="N13" s="29"/>
      <c r="O13" s="77"/>
      <c r="P13" s="50">
        <v>53.06</v>
      </c>
      <c r="Q13" s="59">
        <f t="shared" si="0"/>
        <v>146.94</v>
      </c>
      <c r="R13" s="60"/>
    </row>
    <row r="14" spans="1:18" ht="16.5" thickBot="1">
      <c r="A14" s="47" t="str">
        <f>Prezentace!B16</f>
        <v>P</v>
      </c>
      <c r="B14" s="43" t="str">
        <f>Prezentace!C16</f>
        <v>Jelínek </v>
      </c>
      <c r="C14" s="14" t="str">
        <f>Prezentace!D16</f>
        <v>Antonín</v>
      </c>
      <c r="D14" s="76">
        <v>200</v>
      </c>
      <c r="E14" s="28"/>
      <c r="F14" s="29"/>
      <c r="G14" s="29"/>
      <c r="H14" s="77"/>
      <c r="I14" s="28"/>
      <c r="J14" s="29"/>
      <c r="K14" s="29"/>
      <c r="L14" s="30"/>
      <c r="M14" s="31"/>
      <c r="N14" s="29"/>
      <c r="O14" s="77"/>
      <c r="P14" s="50">
        <v>27.65</v>
      </c>
      <c r="Q14" s="59">
        <f t="shared" si="0"/>
        <v>172.35</v>
      </c>
      <c r="R14" s="60"/>
    </row>
    <row r="15" spans="1:18" ht="16.5" thickBot="1">
      <c r="A15" s="47" t="str">
        <f>Prezentace!B17</f>
        <v>R</v>
      </c>
      <c r="B15" s="43" t="str">
        <f>Prezentace!C17</f>
        <v>Jelínek </v>
      </c>
      <c r="C15" s="14" t="str">
        <f>Prezentace!D17</f>
        <v>Antonín</v>
      </c>
      <c r="D15" s="76">
        <v>200</v>
      </c>
      <c r="E15" s="28"/>
      <c r="F15" s="29"/>
      <c r="G15" s="29"/>
      <c r="H15" s="77"/>
      <c r="I15" s="28"/>
      <c r="J15" s="29"/>
      <c r="K15" s="29"/>
      <c r="L15" s="30"/>
      <c r="M15" s="31"/>
      <c r="N15" s="29"/>
      <c r="O15" s="77"/>
      <c r="P15" s="50">
        <v>56.38</v>
      </c>
      <c r="Q15" s="59">
        <f t="shared" si="0"/>
        <v>143.62</v>
      </c>
      <c r="R15" s="60"/>
    </row>
    <row r="16" spans="1:18" ht="16.5" thickBot="1">
      <c r="A16" s="47" t="str">
        <f>Prezentace!B18</f>
        <v>P</v>
      </c>
      <c r="B16" s="43" t="str">
        <f>Prezentace!C18</f>
        <v>Koch   ml.</v>
      </c>
      <c r="C16" s="14" t="str">
        <f>Prezentace!D18</f>
        <v>Miroslav</v>
      </c>
      <c r="D16" s="76">
        <v>200</v>
      </c>
      <c r="E16" s="28"/>
      <c r="F16" s="29"/>
      <c r="G16" s="29"/>
      <c r="H16" s="77"/>
      <c r="I16" s="28"/>
      <c r="J16" s="29"/>
      <c r="K16" s="29"/>
      <c r="L16" s="30"/>
      <c r="M16" s="31"/>
      <c r="N16" s="29"/>
      <c r="O16" s="77"/>
      <c r="P16" s="50">
        <v>35.68</v>
      </c>
      <c r="Q16" s="59">
        <f t="shared" si="0"/>
        <v>164.32</v>
      </c>
      <c r="R16" s="60"/>
    </row>
    <row r="17" spans="1:18" ht="16.5" thickBot="1">
      <c r="A17" s="47" t="str">
        <f>Prezentace!B19</f>
        <v>P</v>
      </c>
      <c r="B17" s="43" t="str">
        <f>Prezentace!C19</f>
        <v>Koch  st. </v>
      </c>
      <c r="C17" s="14" t="str">
        <f>Prezentace!D19</f>
        <v>Miroslav</v>
      </c>
      <c r="D17" s="76">
        <v>200</v>
      </c>
      <c r="E17" s="28"/>
      <c r="F17" s="29"/>
      <c r="G17" s="29"/>
      <c r="H17" s="77"/>
      <c r="I17" s="28"/>
      <c r="J17" s="29"/>
      <c r="K17" s="29"/>
      <c r="L17" s="30"/>
      <c r="M17" s="31"/>
      <c r="N17" s="29"/>
      <c r="O17" s="77"/>
      <c r="P17" s="50">
        <v>36.46</v>
      </c>
      <c r="Q17" s="59">
        <f t="shared" si="0"/>
        <v>163.54</v>
      </c>
      <c r="R17" s="60"/>
    </row>
    <row r="18" spans="1:18" ht="16.5" thickBot="1">
      <c r="A18" s="47" t="str">
        <f>Prezentace!B20</f>
        <v>R</v>
      </c>
      <c r="B18" s="43" t="str">
        <f>Prezentace!C20</f>
        <v>Koch  st. </v>
      </c>
      <c r="C18" s="14" t="str">
        <f>Prezentace!D20</f>
        <v>Miroslav</v>
      </c>
      <c r="D18" s="76">
        <v>110</v>
      </c>
      <c r="E18" s="28"/>
      <c r="F18" s="29"/>
      <c r="G18" s="29"/>
      <c r="H18" s="77"/>
      <c r="I18" s="28"/>
      <c r="J18" s="29"/>
      <c r="K18" s="29"/>
      <c r="L18" s="30"/>
      <c r="M18" s="31"/>
      <c r="N18" s="29"/>
      <c r="O18" s="77"/>
      <c r="P18" s="50">
        <v>36.8</v>
      </c>
      <c r="Q18" s="59">
        <f t="shared" si="0"/>
        <v>73.2</v>
      </c>
      <c r="R18" s="60"/>
    </row>
    <row r="19" spans="1:18" ht="16.5" thickBot="1">
      <c r="A19" s="47" t="str">
        <f>Prezentace!B21</f>
        <v>P</v>
      </c>
      <c r="B19" s="43" t="str">
        <f>Prezentace!C21</f>
        <v>Koltai</v>
      </c>
      <c r="C19" s="14" t="str">
        <f>Prezentace!D21</f>
        <v>Pavel</v>
      </c>
      <c r="D19" s="76">
        <v>200</v>
      </c>
      <c r="E19" s="28"/>
      <c r="F19" s="29"/>
      <c r="G19" s="29"/>
      <c r="H19" s="77"/>
      <c r="I19" s="28"/>
      <c r="J19" s="29"/>
      <c r="K19" s="29"/>
      <c r="L19" s="30"/>
      <c r="M19" s="31"/>
      <c r="N19" s="29"/>
      <c r="O19" s="77"/>
      <c r="P19" s="50">
        <v>27.67</v>
      </c>
      <c r="Q19" s="59">
        <f t="shared" si="0"/>
        <v>172.32999999999998</v>
      </c>
      <c r="R19" s="60"/>
    </row>
    <row r="20" spans="1:18" ht="16.5" thickBot="1">
      <c r="A20" s="47" t="str">
        <f>Prezentace!B22</f>
        <v>P</v>
      </c>
      <c r="B20" s="43" t="str">
        <f>Prezentace!C22</f>
        <v>Kostříž </v>
      </c>
      <c r="C20" s="14" t="str">
        <f>Prezentace!D22</f>
        <v>Jaroslav</v>
      </c>
      <c r="D20" s="76">
        <v>200</v>
      </c>
      <c r="E20" s="28"/>
      <c r="F20" s="29"/>
      <c r="G20" s="29"/>
      <c r="H20" s="77"/>
      <c r="I20" s="28"/>
      <c r="J20" s="29"/>
      <c r="K20" s="29"/>
      <c r="L20" s="30"/>
      <c r="M20" s="31"/>
      <c r="N20" s="29"/>
      <c r="O20" s="77"/>
      <c r="P20" s="50">
        <v>34.26</v>
      </c>
      <c r="Q20" s="59">
        <f t="shared" si="0"/>
        <v>165.74</v>
      </c>
      <c r="R20" s="60"/>
    </row>
    <row r="21" spans="1:18" ht="16.5" thickBot="1">
      <c r="A21" s="47" t="str">
        <f>Prezentace!B23</f>
        <v>P</v>
      </c>
      <c r="B21" s="43" t="str">
        <f>Prezentace!C23</f>
        <v>Krejča</v>
      </c>
      <c r="C21" s="14" t="str">
        <f>Prezentace!D23</f>
        <v>Miroslav</v>
      </c>
      <c r="D21" s="76">
        <v>200</v>
      </c>
      <c r="E21" s="28"/>
      <c r="F21" s="29"/>
      <c r="G21" s="29"/>
      <c r="H21" s="77"/>
      <c r="I21" s="28"/>
      <c r="J21" s="29"/>
      <c r="K21" s="29"/>
      <c r="L21" s="30"/>
      <c r="M21" s="31"/>
      <c r="N21" s="29"/>
      <c r="O21" s="77"/>
      <c r="P21" s="50">
        <v>47.36</v>
      </c>
      <c r="Q21" s="59">
        <f t="shared" si="0"/>
        <v>152.64</v>
      </c>
      <c r="R21" s="60"/>
    </row>
    <row r="22" spans="1:18" ht="16.5" thickBot="1">
      <c r="A22" s="47" t="str">
        <f>Prezentace!B24</f>
        <v>P</v>
      </c>
      <c r="B22" s="43" t="str">
        <f>Prezentace!C24</f>
        <v>Machek</v>
      </c>
      <c r="C22" s="14" t="str">
        <f>Prezentace!D24</f>
        <v>Pavel</v>
      </c>
      <c r="D22" s="76">
        <v>200</v>
      </c>
      <c r="E22" s="28"/>
      <c r="F22" s="29"/>
      <c r="G22" s="29"/>
      <c r="H22" s="77"/>
      <c r="I22" s="28"/>
      <c r="J22" s="29"/>
      <c r="K22" s="29"/>
      <c r="L22" s="30"/>
      <c r="M22" s="31"/>
      <c r="N22" s="29"/>
      <c r="O22" s="77"/>
      <c r="P22" s="50">
        <v>39.6</v>
      </c>
      <c r="Q22" s="59">
        <f t="shared" si="0"/>
        <v>160.4</v>
      </c>
      <c r="R22" s="60"/>
    </row>
    <row r="23" spans="1:18" ht="16.5" thickBot="1">
      <c r="A23" s="47" t="str">
        <f>Prezentace!B25</f>
        <v>P</v>
      </c>
      <c r="B23" s="43" t="str">
        <f>Prezentace!C25</f>
        <v>Marek</v>
      </c>
      <c r="C23" s="14" t="str">
        <f>Prezentace!D25</f>
        <v>Petr</v>
      </c>
      <c r="D23" s="76">
        <v>200</v>
      </c>
      <c r="E23" s="28"/>
      <c r="F23" s="29"/>
      <c r="G23" s="29"/>
      <c r="H23" s="77"/>
      <c r="I23" s="28"/>
      <c r="J23" s="29"/>
      <c r="K23" s="29"/>
      <c r="L23" s="30"/>
      <c r="M23" s="31"/>
      <c r="N23" s="29"/>
      <c r="O23" s="77"/>
      <c r="P23" s="50">
        <v>32.11</v>
      </c>
      <c r="Q23" s="59">
        <f t="shared" si="0"/>
        <v>167.89</v>
      </c>
      <c r="R23" s="60"/>
    </row>
    <row r="24" spans="1:18" ht="16.5" thickBot="1">
      <c r="A24" s="47" t="str">
        <f>Prezentace!B26</f>
        <v>P</v>
      </c>
      <c r="B24" s="43" t="str">
        <f>Prezentace!C26</f>
        <v>Mareš</v>
      </c>
      <c r="C24" s="14" t="str">
        <f>Prezentace!D26</f>
        <v>Rostislav</v>
      </c>
      <c r="D24" s="76">
        <v>200</v>
      </c>
      <c r="E24" s="28"/>
      <c r="F24" s="29"/>
      <c r="G24" s="29"/>
      <c r="H24" s="77"/>
      <c r="I24" s="28"/>
      <c r="J24" s="29"/>
      <c r="K24" s="29"/>
      <c r="L24" s="30"/>
      <c r="M24" s="31"/>
      <c r="N24" s="29"/>
      <c r="O24" s="77"/>
      <c r="P24" s="50">
        <v>42.25</v>
      </c>
      <c r="Q24" s="59">
        <f t="shared" si="0"/>
        <v>157.75</v>
      </c>
      <c r="R24" s="60"/>
    </row>
    <row r="25" spans="1:18" ht="16.5" thickBot="1">
      <c r="A25" s="47" t="str">
        <f>Prezentace!B27</f>
        <v>P</v>
      </c>
      <c r="B25" s="43" t="str">
        <f>Prezentace!C27</f>
        <v>Martinec P1</v>
      </c>
      <c r="C25" s="14" t="str">
        <f>Prezentace!D27</f>
        <v>Radovan</v>
      </c>
      <c r="D25" s="76">
        <v>200</v>
      </c>
      <c r="E25" s="28"/>
      <c r="F25" s="29"/>
      <c r="G25" s="29"/>
      <c r="H25" s="77"/>
      <c r="I25" s="28"/>
      <c r="J25" s="29"/>
      <c r="K25" s="29"/>
      <c r="L25" s="30"/>
      <c r="M25" s="31"/>
      <c r="N25" s="29"/>
      <c r="O25" s="77"/>
      <c r="P25" s="50">
        <v>49.48</v>
      </c>
      <c r="Q25" s="59">
        <f t="shared" si="0"/>
        <v>150.52</v>
      </c>
      <c r="R25" s="60"/>
    </row>
    <row r="26" spans="1:18" ht="16.5" thickBot="1">
      <c r="A26" s="47" t="str">
        <f>Prezentace!B28</f>
        <v>P</v>
      </c>
      <c r="B26" s="43" t="str">
        <f>Prezentace!C28</f>
        <v>Martinec P2</v>
      </c>
      <c r="C26" s="14" t="str">
        <f>Prezentace!D28</f>
        <v>Radovan</v>
      </c>
      <c r="D26" s="76">
        <v>200</v>
      </c>
      <c r="E26" s="28"/>
      <c r="F26" s="29"/>
      <c r="G26" s="29"/>
      <c r="H26" s="77"/>
      <c r="I26" s="28"/>
      <c r="J26" s="29"/>
      <c r="K26" s="29"/>
      <c r="L26" s="30"/>
      <c r="M26" s="31"/>
      <c r="N26" s="29"/>
      <c r="O26" s="77"/>
      <c r="P26" s="50">
        <v>33.45</v>
      </c>
      <c r="Q26" s="59">
        <f t="shared" si="0"/>
        <v>166.55</v>
      </c>
      <c r="R26" s="60"/>
    </row>
    <row r="27" spans="1:18" ht="16.5" thickBot="1">
      <c r="A27" s="47" t="str">
        <f>Prezentace!B29</f>
        <v>P</v>
      </c>
      <c r="B27" s="43" t="str">
        <f>Prezentace!C29</f>
        <v>Matějka  ml.</v>
      </c>
      <c r="C27" s="14" t="str">
        <f>Prezentace!D29</f>
        <v>Milan</v>
      </c>
      <c r="D27" s="76">
        <v>200</v>
      </c>
      <c r="E27" s="28"/>
      <c r="F27" s="29"/>
      <c r="G27" s="29"/>
      <c r="H27" s="77"/>
      <c r="I27" s="28"/>
      <c r="J27" s="29"/>
      <c r="K27" s="29"/>
      <c r="L27" s="30"/>
      <c r="M27" s="31"/>
      <c r="N27" s="29"/>
      <c r="O27" s="77"/>
      <c r="P27" s="50">
        <v>39.61</v>
      </c>
      <c r="Q27" s="59">
        <f t="shared" si="0"/>
        <v>160.39</v>
      </c>
      <c r="R27" s="60"/>
    </row>
    <row r="28" spans="1:18" ht="16.5" thickBot="1">
      <c r="A28" s="47" t="str">
        <f>Prezentace!B30</f>
        <v>P</v>
      </c>
      <c r="B28" s="43" t="str">
        <f>Prezentace!C30</f>
        <v>Matějka st.</v>
      </c>
      <c r="C28" s="14" t="str">
        <f>Prezentace!D30</f>
        <v>Milan</v>
      </c>
      <c r="D28" s="76">
        <v>200</v>
      </c>
      <c r="E28" s="28"/>
      <c r="F28" s="29"/>
      <c r="G28" s="29"/>
      <c r="H28" s="77"/>
      <c r="I28" s="28"/>
      <c r="J28" s="29"/>
      <c r="K28" s="29"/>
      <c r="L28" s="30"/>
      <c r="M28" s="31"/>
      <c r="N28" s="29"/>
      <c r="O28" s="77"/>
      <c r="P28" s="50">
        <v>60.33</v>
      </c>
      <c r="Q28" s="59">
        <f t="shared" si="0"/>
        <v>139.67000000000002</v>
      </c>
      <c r="R28" s="60"/>
    </row>
    <row r="29" spans="1:18" ht="16.5" thickBot="1">
      <c r="A29" s="47" t="str">
        <f>Prezentace!B31</f>
        <v>P</v>
      </c>
      <c r="B29" s="43" t="str">
        <f>Prezentace!C31</f>
        <v>Mesaroš</v>
      </c>
      <c r="C29" s="14" t="str">
        <f>Prezentace!D31</f>
        <v>Ondřej</v>
      </c>
      <c r="D29" s="76">
        <v>200</v>
      </c>
      <c r="E29" s="28"/>
      <c r="F29" s="29"/>
      <c r="G29" s="29"/>
      <c r="H29" s="77"/>
      <c r="I29" s="28"/>
      <c r="J29" s="29"/>
      <c r="K29" s="29"/>
      <c r="L29" s="30"/>
      <c r="M29" s="31"/>
      <c r="N29" s="29"/>
      <c r="O29" s="77"/>
      <c r="P29" s="50">
        <v>25.2</v>
      </c>
      <c r="Q29" s="59">
        <f t="shared" si="0"/>
        <v>174.8</v>
      </c>
      <c r="R29" s="60"/>
    </row>
    <row r="30" spans="1:18" ht="16.5" thickBot="1">
      <c r="A30" s="47" t="str">
        <f>Prezentace!B32</f>
        <v>P</v>
      </c>
      <c r="B30" s="43" t="str">
        <f>Prezentace!C32</f>
        <v>Nikodým</v>
      </c>
      <c r="C30" s="14" t="str">
        <f>Prezentace!D32</f>
        <v>David</v>
      </c>
      <c r="D30" s="76">
        <v>200</v>
      </c>
      <c r="E30" s="28"/>
      <c r="F30" s="29"/>
      <c r="G30" s="29"/>
      <c r="H30" s="77"/>
      <c r="I30" s="28"/>
      <c r="J30" s="29"/>
      <c r="K30" s="29"/>
      <c r="L30" s="30"/>
      <c r="M30" s="31"/>
      <c r="N30" s="29"/>
      <c r="O30" s="77"/>
      <c r="P30" s="50">
        <v>22.75</v>
      </c>
      <c r="Q30" s="59">
        <f t="shared" si="0"/>
        <v>177.25</v>
      </c>
      <c r="R30" s="60"/>
    </row>
    <row r="31" spans="1:17" ht="16.5" thickBot="1">
      <c r="A31" s="47" t="str">
        <f>Prezentace!B33</f>
        <v>P</v>
      </c>
      <c r="B31" s="43" t="str">
        <f>Prezentace!C33</f>
        <v>Pavlíček</v>
      </c>
      <c r="C31" s="14" t="str">
        <f>Prezentace!D33</f>
        <v>Petr</v>
      </c>
      <c r="D31" s="76">
        <v>200</v>
      </c>
      <c r="E31" s="28"/>
      <c r="F31" s="29"/>
      <c r="G31" s="29"/>
      <c r="H31" s="77"/>
      <c r="I31" s="28"/>
      <c r="J31" s="29"/>
      <c r="K31" s="29"/>
      <c r="L31" s="30"/>
      <c r="M31" s="31"/>
      <c r="N31" s="29"/>
      <c r="O31" s="77"/>
      <c r="P31" s="50">
        <v>77.09</v>
      </c>
      <c r="Q31" s="59">
        <f t="shared" si="0"/>
        <v>122.91</v>
      </c>
    </row>
    <row r="32" spans="1:17" ht="16.5" thickBot="1">
      <c r="A32" s="47" t="str">
        <f>Prezentace!B34</f>
        <v>P</v>
      </c>
      <c r="B32" s="43" t="str">
        <f>Prezentace!C34</f>
        <v>Pechánek</v>
      </c>
      <c r="C32" s="14" t="str">
        <f>Prezentace!D34</f>
        <v>Milan st</v>
      </c>
      <c r="D32" s="76">
        <v>200</v>
      </c>
      <c r="E32" s="28"/>
      <c r="F32" s="29"/>
      <c r="G32" s="29"/>
      <c r="H32" s="77"/>
      <c r="I32" s="28"/>
      <c r="J32" s="29"/>
      <c r="K32" s="29"/>
      <c r="L32" s="30"/>
      <c r="M32" s="31"/>
      <c r="N32" s="29"/>
      <c r="O32" s="77"/>
      <c r="P32" s="50">
        <v>43.49</v>
      </c>
      <c r="Q32" s="59">
        <f t="shared" si="0"/>
        <v>156.51</v>
      </c>
    </row>
    <row r="33" spans="1:17" s="5" customFormat="1" ht="16.5" thickBot="1">
      <c r="A33" s="47" t="str">
        <f>Prezentace!B35</f>
        <v>P</v>
      </c>
      <c r="B33" s="43" t="str">
        <f>Prezentace!C35</f>
        <v>Píša </v>
      </c>
      <c r="C33" s="14" t="str">
        <f>Prezentace!D35</f>
        <v>Ladislav</v>
      </c>
      <c r="D33" s="76">
        <v>200</v>
      </c>
      <c r="E33" s="28"/>
      <c r="F33" s="29"/>
      <c r="G33" s="29"/>
      <c r="H33" s="77"/>
      <c r="I33" s="28"/>
      <c r="J33" s="29"/>
      <c r="K33" s="29"/>
      <c r="L33" s="30"/>
      <c r="M33" s="31"/>
      <c r="N33" s="29"/>
      <c r="O33" s="77"/>
      <c r="P33" s="50">
        <v>61.54</v>
      </c>
      <c r="Q33" s="59">
        <f t="shared" si="0"/>
        <v>138.46</v>
      </c>
    </row>
    <row r="34" spans="1:17" s="5" customFormat="1" ht="16.5" thickBot="1">
      <c r="A34" s="47" t="str">
        <f>Prezentace!B36</f>
        <v>P</v>
      </c>
      <c r="B34" s="43" t="str">
        <f>Prezentace!C36</f>
        <v>Plecer </v>
      </c>
      <c r="C34" s="14" t="str">
        <f>Prezentace!D36</f>
        <v>Josef</v>
      </c>
      <c r="D34" s="76">
        <v>200</v>
      </c>
      <c r="E34" s="28"/>
      <c r="F34" s="29"/>
      <c r="G34" s="29"/>
      <c r="H34" s="77"/>
      <c r="I34" s="28"/>
      <c r="J34" s="29"/>
      <c r="K34" s="29"/>
      <c r="L34" s="30"/>
      <c r="M34" s="31"/>
      <c r="N34" s="29"/>
      <c r="O34" s="77"/>
      <c r="P34" s="50">
        <v>46.57</v>
      </c>
      <c r="Q34" s="59">
        <f t="shared" si="0"/>
        <v>153.43</v>
      </c>
    </row>
    <row r="35" spans="1:17" s="5" customFormat="1" ht="16.5" thickBot="1">
      <c r="A35" s="47" t="str">
        <f>Prezentace!B37</f>
        <v>P</v>
      </c>
      <c r="B35" s="43" t="str">
        <f>Prezentace!C37</f>
        <v>Seitl </v>
      </c>
      <c r="C35" s="14" t="str">
        <f>Prezentace!D37</f>
        <v>Aleš</v>
      </c>
      <c r="D35" s="76">
        <v>200</v>
      </c>
      <c r="E35" s="28"/>
      <c r="F35" s="29"/>
      <c r="G35" s="29"/>
      <c r="H35" s="77"/>
      <c r="I35" s="28"/>
      <c r="J35" s="29"/>
      <c r="K35" s="29"/>
      <c r="L35" s="30"/>
      <c r="M35" s="31"/>
      <c r="N35" s="29"/>
      <c r="O35" s="77"/>
      <c r="P35" s="50">
        <v>36.88</v>
      </c>
      <c r="Q35" s="59">
        <f t="shared" si="0"/>
        <v>163.12</v>
      </c>
    </row>
    <row r="36" spans="1:17" s="5" customFormat="1" ht="16.5" thickBot="1">
      <c r="A36" s="47" t="str">
        <f>Prezentace!B38</f>
        <v>R</v>
      </c>
      <c r="B36" s="43" t="str">
        <f>Prezentace!C38</f>
        <v>Seitl </v>
      </c>
      <c r="C36" s="14" t="str">
        <f>Prezentace!D38</f>
        <v>Aleš</v>
      </c>
      <c r="D36" s="76">
        <v>200</v>
      </c>
      <c r="E36" s="28"/>
      <c r="F36" s="29"/>
      <c r="G36" s="29"/>
      <c r="H36" s="77"/>
      <c r="I36" s="28"/>
      <c r="J36" s="29"/>
      <c r="K36" s="29"/>
      <c r="L36" s="30"/>
      <c r="M36" s="31"/>
      <c r="N36" s="29"/>
      <c r="O36" s="77"/>
      <c r="P36" s="50">
        <v>37.64</v>
      </c>
      <c r="Q36" s="59">
        <f t="shared" si="0"/>
        <v>162.36</v>
      </c>
    </row>
    <row r="37" spans="1:17" s="5" customFormat="1" ht="16.5" thickBot="1">
      <c r="A37" s="47" t="str">
        <f>Prezentace!B39</f>
        <v>P</v>
      </c>
      <c r="B37" s="43" t="str">
        <f>Prezentace!C39</f>
        <v>Smejkal</v>
      </c>
      <c r="C37" s="14" t="str">
        <f>Prezentace!D39</f>
        <v>Martin</v>
      </c>
      <c r="D37" s="76">
        <v>200</v>
      </c>
      <c r="E37" s="28"/>
      <c r="F37" s="29"/>
      <c r="G37" s="29"/>
      <c r="H37" s="77"/>
      <c r="I37" s="28"/>
      <c r="J37" s="29"/>
      <c r="K37" s="29"/>
      <c r="L37" s="30"/>
      <c r="M37" s="31"/>
      <c r="N37" s="29"/>
      <c r="O37" s="77"/>
      <c r="P37" s="50">
        <v>17.8</v>
      </c>
      <c r="Q37" s="59">
        <f t="shared" si="0"/>
        <v>182.2</v>
      </c>
    </row>
    <row r="38" spans="1:17" s="5" customFormat="1" ht="16.5" thickBot="1">
      <c r="A38" s="47" t="str">
        <f>Prezentace!B40</f>
        <v>P</v>
      </c>
      <c r="B38" s="43" t="str">
        <f>Prezentace!C40</f>
        <v>Svoboda</v>
      </c>
      <c r="C38" s="14" t="str">
        <f>Prezentace!D40</f>
        <v>Michal</v>
      </c>
      <c r="D38" s="76">
        <v>200</v>
      </c>
      <c r="E38" s="28"/>
      <c r="F38" s="29"/>
      <c r="G38" s="29"/>
      <c r="H38" s="77"/>
      <c r="I38" s="28"/>
      <c r="J38" s="29"/>
      <c r="K38" s="29"/>
      <c r="L38" s="30"/>
      <c r="M38" s="31"/>
      <c r="N38" s="29"/>
      <c r="O38" s="77"/>
      <c r="P38" s="50">
        <v>21.54</v>
      </c>
      <c r="Q38" s="59">
        <f t="shared" si="0"/>
        <v>178.46</v>
      </c>
    </row>
    <row r="39" spans="1:17" s="5" customFormat="1" ht="16.5" thickBot="1">
      <c r="A39" s="47" t="str">
        <f>Prezentace!B41</f>
        <v>P</v>
      </c>
      <c r="B39" s="43" t="str">
        <f>Prezentace!C41</f>
        <v>Svoboda P1</v>
      </c>
      <c r="C39" s="14" t="str">
        <f>Prezentace!D41</f>
        <v>Daniel</v>
      </c>
      <c r="D39" s="76">
        <v>200</v>
      </c>
      <c r="E39" s="28"/>
      <c r="F39" s="29"/>
      <c r="G39" s="29"/>
      <c r="H39" s="77"/>
      <c r="I39" s="28"/>
      <c r="J39" s="29"/>
      <c r="K39" s="29"/>
      <c r="L39" s="30"/>
      <c r="M39" s="31"/>
      <c r="N39" s="29"/>
      <c r="O39" s="77"/>
      <c r="P39" s="50">
        <v>57.73</v>
      </c>
      <c r="Q39" s="59">
        <f t="shared" si="0"/>
        <v>142.27</v>
      </c>
    </row>
    <row r="40" spans="1:17" s="5" customFormat="1" ht="16.5" thickBot="1">
      <c r="A40" s="47" t="str">
        <f>Prezentace!B42</f>
        <v>P</v>
      </c>
      <c r="B40" s="43" t="str">
        <f>Prezentace!C42</f>
        <v>Svoboda P2</v>
      </c>
      <c r="C40" s="14" t="str">
        <f>Prezentace!D42</f>
        <v>Daniel</v>
      </c>
      <c r="D40" s="76">
        <v>200</v>
      </c>
      <c r="E40" s="28"/>
      <c r="F40" s="29"/>
      <c r="G40" s="29"/>
      <c r="H40" s="77"/>
      <c r="I40" s="28"/>
      <c r="J40" s="29"/>
      <c r="K40" s="29"/>
      <c r="L40" s="30"/>
      <c r="M40" s="31"/>
      <c r="N40" s="29"/>
      <c r="O40" s="77"/>
      <c r="P40" s="50">
        <v>44.14</v>
      </c>
      <c r="Q40" s="59">
        <f t="shared" si="0"/>
        <v>155.86</v>
      </c>
    </row>
    <row r="41" spans="1:17" s="5" customFormat="1" ht="16.5" thickBot="1">
      <c r="A41" s="47" t="str">
        <f>Prezentace!B43</f>
        <v>P</v>
      </c>
      <c r="B41" s="43" t="str">
        <f>Prezentace!C43</f>
        <v>Šíma</v>
      </c>
      <c r="C41" s="14" t="str">
        <f>Prezentace!D43</f>
        <v>Richard</v>
      </c>
      <c r="D41" s="76">
        <v>190</v>
      </c>
      <c r="E41" s="28"/>
      <c r="F41" s="29"/>
      <c r="G41" s="29"/>
      <c r="H41" s="77"/>
      <c r="I41" s="28"/>
      <c r="J41" s="29"/>
      <c r="K41" s="29"/>
      <c r="L41" s="30"/>
      <c r="M41" s="31"/>
      <c r="N41" s="29"/>
      <c r="O41" s="77"/>
      <c r="P41" s="50">
        <v>32.78</v>
      </c>
      <c r="Q41" s="59">
        <f t="shared" si="0"/>
        <v>157.22</v>
      </c>
    </row>
    <row r="42" spans="1:17" s="5" customFormat="1" ht="16.5" thickBot="1">
      <c r="A42" s="47" t="str">
        <f>Prezentace!B44</f>
        <v>P</v>
      </c>
      <c r="B42" s="43" t="str">
        <f>Prezentace!C44</f>
        <v>Švihálek </v>
      </c>
      <c r="C42" s="14" t="str">
        <f>Prezentace!D44</f>
        <v>Jiří</v>
      </c>
      <c r="D42" s="76">
        <v>200</v>
      </c>
      <c r="E42" s="28"/>
      <c r="F42" s="29"/>
      <c r="G42" s="29"/>
      <c r="H42" s="77"/>
      <c r="I42" s="28"/>
      <c r="J42" s="29"/>
      <c r="K42" s="29"/>
      <c r="L42" s="30"/>
      <c r="M42" s="31"/>
      <c r="N42" s="29"/>
      <c r="O42" s="77"/>
      <c r="P42" s="50">
        <v>36.98</v>
      </c>
      <c r="Q42" s="59">
        <f t="shared" si="0"/>
        <v>163.02</v>
      </c>
    </row>
    <row r="43" spans="1:17" s="5" customFormat="1" ht="16.5" thickBot="1">
      <c r="A43" s="47" t="str">
        <f>Prezentace!B45</f>
        <v>R</v>
      </c>
      <c r="B43" s="43" t="str">
        <f>Prezentace!C45</f>
        <v>Švihálek </v>
      </c>
      <c r="C43" s="14" t="str">
        <f>Prezentace!D45</f>
        <v>Jiří</v>
      </c>
      <c r="D43" s="76">
        <v>200</v>
      </c>
      <c r="E43" s="28"/>
      <c r="F43" s="29"/>
      <c r="G43" s="29"/>
      <c r="H43" s="77"/>
      <c r="I43" s="28"/>
      <c r="J43" s="29"/>
      <c r="K43" s="29"/>
      <c r="L43" s="30"/>
      <c r="M43" s="31"/>
      <c r="N43" s="29"/>
      <c r="O43" s="77"/>
      <c r="P43" s="50">
        <v>53.64</v>
      </c>
      <c r="Q43" s="59">
        <f t="shared" si="0"/>
        <v>146.36</v>
      </c>
    </row>
    <row r="44" spans="1:17" s="5" customFormat="1" ht="16.5" thickBot="1">
      <c r="A44" s="47" t="str">
        <f>Prezentace!B46</f>
        <v>P</v>
      </c>
      <c r="B44" s="43" t="str">
        <f>Prezentace!C46</f>
        <v>Toman SH</v>
      </c>
      <c r="C44" s="14" t="str">
        <f>Prezentace!D46</f>
        <v>František</v>
      </c>
      <c r="D44" s="76">
        <v>200</v>
      </c>
      <c r="E44" s="28"/>
      <c r="F44" s="29"/>
      <c r="G44" s="29"/>
      <c r="H44" s="77"/>
      <c r="I44" s="28"/>
      <c r="J44" s="29"/>
      <c r="K44" s="29"/>
      <c r="L44" s="30"/>
      <c r="M44" s="31"/>
      <c r="N44" s="29"/>
      <c r="O44" s="77"/>
      <c r="P44" s="50">
        <v>34.14</v>
      </c>
      <c r="Q44" s="59">
        <f t="shared" si="0"/>
        <v>165.86</v>
      </c>
    </row>
    <row r="45" spans="1:17" s="5" customFormat="1" ht="16.5" thickBot="1">
      <c r="A45" s="47" t="str">
        <f>Prezentace!B47</f>
        <v>P</v>
      </c>
      <c r="B45" s="43" t="str">
        <f>Prezentace!C47</f>
        <v>Vejslík </v>
      </c>
      <c r="C45" s="14" t="str">
        <f>Prezentace!D47</f>
        <v>Vladimír</v>
      </c>
      <c r="D45" s="76">
        <v>200</v>
      </c>
      <c r="E45" s="28"/>
      <c r="F45" s="29"/>
      <c r="G45" s="29"/>
      <c r="H45" s="77"/>
      <c r="I45" s="28"/>
      <c r="J45" s="29"/>
      <c r="K45" s="29"/>
      <c r="L45" s="30"/>
      <c r="M45" s="31"/>
      <c r="N45" s="29"/>
      <c r="O45" s="77"/>
      <c r="P45" s="50">
        <v>33.1</v>
      </c>
      <c r="Q45" s="59">
        <f t="shared" si="0"/>
        <v>166.9</v>
      </c>
    </row>
    <row r="46" spans="1:17" s="5" customFormat="1" ht="16.5" thickBot="1">
      <c r="A46" s="47" t="str">
        <f>Prezentace!B48</f>
        <v>P</v>
      </c>
      <c r="B46" s="43" t="str">
        <f>Prezentace!C48</f>
        <v>Wrzecionko</v>
      </c>
      <c r="C46" s="14" t="str">
        <f>Prezentace!D48</f>
        <v>Albert</v>
      </c>
      <c r="D46" s="76">
        <v>200</v>
      </c>
      <c r="E46" s="28"/>
      <c r="F46" s="29"/>
      <c r="G46" s="29"/>
      <c r="H46" s="77"/>
      <c r="I46" s="28"/>
      <c r="J46" s="29"/>
      <c r="K46" s="29"/>
      <c r="L46" s="30"/>
      <c r="M46" s="31"/>
      <c r="N46" s="29"/>
      <c r="O46" s="77"/>
      <c r="P46" s="50">
        <v>71.2</v>
      </c>
      <c r="Q46" s="59">
        <f t="shared" si="0"/>
        <v>128.8</v>
      </c>
    </row>
    <row r="47" spans="1:17" s="5" customFormat="1" ht="16.5" thickBot="1">
      <c r="A47" s="47" t="str">
        <f>Prezentace!B49</f>
        <v>P</v>
      </c>
      <c r="B47" s="43" t="str">
        <f>Prezentace!C49</f>
        <v>Získal </v>
      </c>
      <c r="C47" s="14" t="str">
        <f>Prezentace!D49</f>
        <v>Karel</v>
      </c>
      <c r="D47" s="76">
        <v>200</v>
      </c>
      <c r="E47" s="28"/>
      <c r="F47" s="29"/>
      <c r="G47" s="29"/>
      <c r="H47" s="77"/>
      <c r="I47" s="28"/>
      <c r="J47" s="29"/>
      <c r="K47" s="29"/>
      <c r="L47" s="30"/>
      <c r="M47" s="31"/>
      <c r="N47" s="29"/>
      <c r="O47" s="77"/>
      <c r="P47" s="50">
        <v>45.63</v>
      </c>
      <c r="Q47" s="59">
        <f t="shared" si="0"/>
        <v>154.37</v>
      </c>
    </row>
    <row r="48" spans="1:17" s="5" customFormat="1" ht="16.5" thickBot="1">
      <c r="A48" s="47" t="str">
        <f>Prezentace!B50</f>
        <v>P</v>
      </c>
      <c r="B48" s="43" t="str">
        <f>Prezentace!C50</f>
        <v>Žemlička </v>
      </c>
      <c r="C48" s="14" t="str">
        <f>Prezentace!D50</f>
        <v>Ladislav</v>
      </c>
      <c r="D48" s="76">
        <v>200</v>
      </c>
      <c r="E48" s="28"/>
      <c r="F48" s="29"/>
      <c r="G48" s="29"/>
      <c r="H48" s="77"/>
      <c r="I48" s="28"/>
      <c r="J48" s="29"/>
      <c r="K48" s="29"/>
      <c r="L48" s="30"/>
      <c r="M48" s="31"/>
      <c r="N48" s="29"/>
      <c r="O48" s="77"/>
      <c r="P48" s="50">
        <v>50.87</v>
      </c>
      <c r="Q48" s="59">
        <f t="shared" si="0"/>
        <v>149.13</v>
      </c>
    </row>
    <row r="49" spans="1:17" s="5" customFormat="1" ht="16.5" thickBot="1">
      <c r="A49" s="47" t="str">
        <f>Prezentace!B51</f>
        <v>P</v>
      </c>
      <c r="B49" s="43">
        <f>Prezentace!C51</f>
        <v>0</v>
      </c>
      <c r="C49" s="14">
        <f>Prezentace!D51</f>
        <v>0</v>
      </c>
      <c r="D49" s="76"/>
      <c r="E49" s="28"/>
      <c r="F49" s="29"/>
      <c r="G49" s="29"/>
      <c r="H49" s="77"/>
      <c r="I49" s="28"/>
      <c r="J49" s="29"/>
      <c r="K49" s="29"/>
      <c r="L49" s="30"/>
      <c r="M49" s="31"/>
      <c r="N49" s="29"/>
      <c r="O49" s="77"/>
      <c r="P49" s="50"/>
      <c r="Q49" s="59">
        <f t="shared" si="0"/>
        <v>0</v>
      </c>
    </row>
    <row r="50" spans="1:17" s="5" customFormat="1" ht="16.5" thickBot="1">
      <c r="A50" s="47" t="str">
        <f>Prezentace!B52</f>
        <v>P</v>
      </c>
      <c r="B50" s="43">
        <f>Prezentace!C52</f>
        <v>0</v>
      </c>
      <c r="C50" s="14">
        <f>Prezentace!D52</f>
        <v>0</v>
      </c>
      <c r="D50" s="76"/>
      <c r="E50" s="28"/>
      <c r="F50" s="29"/>
      <c r="G50" s="29"/>
      <c r="H50" s="77"/>
      <c r="I50" s="28"/>
      <c r="J50" s="29"/>
      <c r="K50" s="29"/>
      <c r="L50" s="30"/>
      <c r="M50" s="31"/>
      <c r="N50" s="29"/>
      <c r="O50" s="77"/>
      <c r="P50" s="50"/>
      <c r="Q50" s="59">
        <f t="shared" si="0"/>
        <v>0</v>
      </c>
    </row>
    <row r="51" spans="1:17" s="5" customFormat="1" ht="16.5" thickBot="1">
      <c r="A51" s="47" t="str">
        <f>Prezentace!B53</f>
        <v>P</v>
      </c>
      <c r="B51" s="43">
        <f>Prezentace!C53</f>
        <v>0</v>
      </c>
      <c r="C51" s="14">
        <f>Prezentace!D53</f>
        <v>0</v>
      </c>
      <c r="D51" s="76"/>
      <c r="E51" s="28"/>
      <c r="F51" s="29"/>
      <c r="G51" s="29"/>
      <c r="H51" s="77"/>
      <c r="I51" s="28"/>
      <c r="J51" s="29"/>
      <c r="K51" s="29"/>
      <c r="L51" s="30"/>
      <c r="M51" s="31"/>
      <c r="N51" s="29"/>
      <c r="O51" s="77"/>
      <c r="P51" s="50"/>
      <c r="Q51" s="59">
        <f t="shared" si="0"/>
        <v>0</v>
      </c>
    </row>
    <row r="52" spans="1:17" s="5" customFormat="1" ht="16.5" thickBot="1">
      <c r="A52" s="47" t="str">
        <f>Prezentace!B54</f>
        <v>P</v>
      </c>
      <c r="B52" s="43">
        <f>Prezentace!C54</f>
        <v>0</v>
      </c>
      <c r="C52" s="14">
        <f>Prezentace!D54</f>
        <v>0</v>
      </c>
      <c r="D52" s="76"/>
      <c r="E52" s="28"/>
      <c r="F52" s="29"/>
      <c r="G52" s="29"/>
      <c r="H52" s="77"/>
      <c r="I52" s="28"/>
      <c r="J52" s="29"/>
      <c r="K52" s="29"/>
      <c r="L52" s="30"/>
      <c r="M52" s="31"/>
      <c r="N52" s="29"/>
      <c r="O52" s="77"/>
      <c r="P52" s="50"/>
      <c r="Q52" s="59">
        <f t="shared" si="0"/>
        <v>0</v>
      </c>
    </row>
    <row r="53" spans="1:17" s="5" customFormat="1" ht="15.75">
      <c r="A53" s="47" t="str">
        <f>Prezentace!B55</f>
        <v>P</v>
      </c>
      <c r="B53" s="43">
        <f>Prezentace!C55</f>
        <v>0</v>
      </c>
      <c r="C53" s="14">
        <f>Prezentace!D55</f>
        <v>0</v>
      </c>
      <c r="D53" s="76"/>
      <c r="E53" s="28"/>
      <c r="F53" s="29"/>
      <c r="G53" s="29"/>
      <c r="H53" s="77"/>
      <c r="I53" s="28"/>
      <c r="J53" s="29"/>
      <c r="K53" s="29"/>
      <c r="L53" s="30"/>
      <c r="M53" s="31"/>
      <c r="N53" s="29"/>
      <c r="O53" s="77"/>
      <c r="P53" s="50"/>
      <c r="Q53" s="59">
        <f t="shared" si="0"/>
        <v>0</v>
      </c>
    </row>
  </sheetData>
  <sheetProtection/>
  <mergeCells count="1">
    <mergeCell ref="B1:O1"/>
  </mergeCells>
  <conditionalFormatting sqref="A4:A53">
    <cfRule type="cellIs" priority="1" dxfId="1" operator="equal" stopIfTrue="1">
      <formula>"R"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28">
      <selection activeCell="S42" sqref="S42"/>
    </sheetView>
  </sheetViews>
  <sheetFormatPr defaultColWidth="9.00390625" defaultRowHeight="12.75"/>
  <cols>
    <col min="1" max="1" width="4.75390625" style="5" customWidth="1"/>
    <col min="2" max="2" width="17.125" style="5" customWidth="1"/>
    <col min="3" max="3" width="14.75390625" style="5" customWidth="1"/>
    <col min="4" max="4" width="6.375" style="5" customWidth="1"/>
    <col min="5" max="5" width="4.125" style="5" customWidth="1"/>
    <col min="6" max="8" width="3.875" style="5" bestFit="1" customWidth="1"/>
    <col min="9" max="11" width="3.875" style="5" customWidth="1"/>
    <col min="12" max="12" width="4.875" style="5" customWidth="1"/>
    <col min="13" max="13" width="4.00390625" style="5" hidden="1" customWidth="1"/>
    <col min="14" max="14" width="4.125" style="5" hidden="1" customWidth="1"/>
    <col min="15" max="15" width="4.375" style="5" hidden="1" customWidth="1"/>
    <col min="16" max="16" width="9.00390625" style="5" customWidth="1"/>
    <col min="17" max="17" width="8.75390625" style="5" customWidth="1"/>
    <col min="18" max="18" width="8.375" style="46" customWidth="1"/>
    <col min="19" max="19" width="9.125" style="5" customWidth="1"/>
    <col min="20" max="20" width="11.375" style="5" bestFit="1" customWidth="1"/>
    <col min="21" max="16384" width="9.125" style="5" customWidth="1"/>
  </cols>
  <sheetData>
    <row r="1" spans="2:15" ht="15.75">
      <c r="B1" s="212" t="s">
        <v>46</v>
      </c>
      <c r="C1" s="212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2:17" ht="13.5" thickBot="1">
      <c r="B2" s="73" t="s">
        <v>45</v>
      </c>
      <c r="C2" s="73"/>
      <c r="Q2" s="5">
        <f>COUNTIF(Q4:Q53,"=40")</f>
        <v>0</v>
      </c>
    </row>
    <row r="3" spans="2:18" ht="16.5" thickBot="1">
      <c r="B3" s="6"/>
      <c r="C3" s="6"/>
      <c r="D3" s="74" t="s">
        <v>22</v>
      </c>
      <c r="E3" s="8">
        <v>1</v>
      </c>
      <c r="F3" s="9">
        <v>2</v>
      </c>
      <c r="G3" s="9">
        <v>3</v>
      </c>
      <c r="H3" s="75">
        <v>4</v>
      </c>
      <c r="I3" s="8">
        <v>1</v>
      </c>
      <c r="J3" s="9">
        <v>2</v>
      </c>
      <c r="K3" s="9">
        <v>3</v>
      </c>
      <c r="L3" s="10">
        <v>4</v>
      </c>
      <c r="M3" s="11">
        <v>10</v>
      </c>
      <c r="N3" s="9">
        <v>11</v>
      </c>
      <c r="O3" s="75">
        <v>12</v>
      </c>
      <c r="P3" s="74" t="s">
        <v>13</v>
      </c>
      <c r="Q3" s="74" t="s">
        <v>11</v>
      </c>
      <c r="R3" s="58"/>
    </row>
    <row r="4" spans="1:18" ht="16.5" thickBot="1">
      <c r="A4" s="47" t="str">
        <f>Prezentace!B6</f>
        <v>P</v>
      </c>
      <c r="B4" s="43" t="str">
        <f>Prezentace!C6</f>
        <v>Brejžek </v>
      </c>
      <c r="C4" s="14" t="str">
        <f>Prezentace!D6</f>
        <v>Vojtěch</v>
      </c>
      <c r="D4" s="76">
        <v>230</v>
      </c>
      <c r="E4" s="28"/>
      <c r="F4" s="29"/>
      <c r="G4" s="29"/>
      <c r="H4" s="77"/>
      <c r="I4" s="28"/>
      <c r="J4" s="29"/>
      <c r="K4" s="29"/>
      <c r="L4" s="30"/>
      <c r="M4" s="31"/>
      <c r="N4" s="29"/>
      <c r="O4" s="77"/>
      <c r="P4" s="50">
        <v>40.58</v>
      </c>
      <c r="Q4" s="59">
        <f>(SUM(D4:O4))-P4</f>
        <v>189.42000000000002</v>
      </c>
      <c r="R4" s="60"/>
    </row>
    <row r="5" spans="1:18" ht="16.5" thickBot="1">
      <c r="A5" s="47" t="str">
        <f>Prezentace!B7</f>
        <v>P</v>
      </c>
      <c r="B5" s="43" t="str">
        <f>Prezentace!C7</f>
        <v>Beigl</v>
      </c>
      <c r="C5" s="14" t="str">
        <f>Prezentace!D7</f>
        <v>Tomáš</v>
      </c>
      <c r="D5" s="76">
        <v>230</v>
      </c>
      <c r="E5" s="28"/>
      <c r="F5" s="29"/>
      <c r="G5" s="29"/>
      <c r="H5" s="77"/>
      <c r="I5" s="28"/>
      <c r="J5" s="29"/>
      <c r="K5" s="29"/>
      <c r="L5" s="30"/>
      <c r="M5" s="31"/>
      <c r="N5" s="29"/>
      <c r="O5" s="77"/>
      <c r="P5" s="50">
        <v>33.74</v>
      </c>
      <c r="Q5" s="59">
        <f aca="true" t="shared" si="0" ref="Q5:Q53">(SUM(D5:O5))-P5</f>
        <v>196.26</v>
      </c>
      <c r="R5" s="60"/>
    </row>
    <row r="6" spans="1:18" ht="16.5" thickBot="1">
      <c r="A6" s="47" t="str">
        <f>Prezentace!B8</f>
        <v>P</v>
      </c>
      <c r="B6" s="43" t="str">
        <f>Prezentace!C8</f>
        <v>Beiglová </v>
      </c>
      <c r="C6" s="14" t="str">
        <f>Prezentace!D8</f>
        <v>Darja</v>
      </c>
      <c r="D6" s="76">
        <v>230</v>
      </c>
      <c r="E6" s="28"/>
      <c r="F6" s="29"/>
      <c r="G6" s="29"/>
      <c r="H6" s="77"/>
      <c r="I6" s="28"/>
      <c r="J6" s="29"/>
      <c r="K6" s="29"/>
      <c r="L6" s="30"/>
      <c r="M6" s="31"/>
      <c r="N6" s="29"/>
      <c r="O6" s="77"/>
      <c r="P6" s="50">
        <v>112</v>
      </c>
      <c r="Q6" s="59">
        <f t="shared" si="0"/>
        <v>118</v>
      </c>
      <c r="R6" s="60"/>
    </row>
    <row r="7" spans="1:18" ht="16.5" thickBot="1">
      <c r="A7" s="47" t="str">
        <f>Prezentace!B9</f>
        <v>P</v>
      </c>
      <c r="B7" s="43" t="str">
        <f>Prezentace!C9</f>
        <v>Bína</v>
      </c>
      <c r="C7" s="14" t="str">
        <f>Prezentace!D9</f>
        <v>Jiří</v>
      </c>
      <c r="D7" s="76">
        <v>230</v>
      </c>
      <c r="E7" s="28"/>
      <c r="F7" s="29"/>
      <c r="G7" s="29"/>
      <c r="H7" s="77"/>
      <c r="I7" s="28"/>
      <c r="J7" s="29"/>
      <c r="K7" s="29"/>
      <c r="L7" s="30"/>
      <c r="M7" s="31"/>
      <c r="N7" s="29"/>
      <c r="O7" s="77"/>
      <c r="P7" s="50">
        <v>44.56</v>
      </c>
      <c r="Q7" s="59">
        <f t="shared" si="0"/>
        <v>185.44</v>
      </c>
      <c r="R7" s="60"/>
    </row>
    <row r="8" spans="1:18" ht="16.5" thickBot="1">
      <c r="A8" s="47" t="str">
        <f>Prezentace!B10</f>
        <v>R</v>
      </c>
      <c r="B8" s="43" t="str">
        <f>Prezentace!C10</f>
        <v>Bína </v>
      </c>
      <c r="C8" s="14" t="str">
        <f>Prezentace!D10</f>
        <v>Jiří</v>
      </c>
      <c r="D8" s="76">
        <v>230</v>
      </c>
      <c r="E8" s="28"/>
      <c r="F8" s="29"/>
      <c r="G8" s="29"/>
      <c r="H8" s="77"/>
      <c r="I8" s="28"/>
      <c r="J8" s="29"/>
      <c r="K8" s="29"/>
      <c r="L8" s="30"/>
      <c r="M8" s="31"/>
      <c r="N8" s="29"/>
      <c r="O8" s="77"/>
      <c r="P8" s="50">
        <v>61.12</v>
      </c>
      <c r="Q8" s="59">
        <f t="shared" si="0"/>
        <v>168.88</v>
      </c>
      <c r="R8" s="60"/>
    </row>
    <row r="9" spans="1:18" ht="16.5" thickBot="1">
      <c r="A9" s="47" t="str">
        <f>Prezentace!B11</f>
        <v>P</v>
      </c>
      <c r="B9" s="43" t="str">
        <f>Prezentace!C11</f>
        <v>Červenka</v>
      </c>
      <c r="C9" s="14" t="str">
        <f>Prezentace!D11</f>
        <v>Pavel</v>
      </c>
      <c r="D9" s="76">
        <v>230</v>
      </c>
      <c r="E9" s="28"/>
      <c r="F9" s="29"/>
      <c r="G9" s="29"/>
      <c r="H9" s="77"/>
      <c r="I9" s="28"/>
      <c r="J9" s="29"/>
      <c r="K9" s="29"/>
      <c r="L9" s="30"/>
      <c r="M9" s="31"/>
      <c r="N9" s="29"/>
      <c r="O9" s="77"/>
      <c r="P9" s="50">
        <v>33.81</v>
      </c>
      <c r="Q9" s="59">
        <f t="shared" si="0"/>
        <v>196.19</v>
      </c>
      <c r="R9" s="60"/>
    </row>
    <row r="10" spans="1:18" ht="16.5" thickBot="1">
      <c r="A10" s="47" t="str">
        <f>Prezentace!B12</f>
        <v>R</v>
      </c>
      <c r="B10" s="43" t="str">
        <f>Prezentace!C12</f>
        <v>Červenka </v>
      </c>
      <c r="C10" s="14" t="str">
        <f>Prezentace!D12</f>
        <v>Pavel</v>
      </c>
      <c r="D10" s="76">
        <v>230</v>
      </c>
      <c r="E10" s="28"/>
      <c r="F10" s="29"/>
      <c r="G10" s="29"/>
      <c r="H10" s="77"/>
      <c r="I10" s="28"/>
      <c r="J10" s="29"/>
      <c r="K10" s="29"/>
      <c r="L10" s="30"/>
      <c r="M10" s="31"/>
      <c r="N10" s="29"/>
      <c r="O10" s="77"/>
      <c r="P10" s="50">
        <v>57.4</v>
      </c>
      <c r="Q10" s="59">
        <f t="shared" si="0"/>
        <v>172.6</v>
      </c>
      <c r="R10" s="60"/>
    </row>
    <row r="11" spans="1:18" ht="16.5" thickBot="1">
      <c r="A11" s="47" t="str">
        <f>Prezentace!B13</f>
        <v>P</v>
      </c>
      <c r="B11" s="43" t="str">
        <f>Prezentace!C13</f>
        <v>Fiala  </v>
      </c>
      <c r="C11" s="14" t="str">
        <f>Prezentace!D13</f>
        <v>Miroslav</v>
      </c>
      <c r="D11" s="76">
        <v>230</v>
      </c>
      <c r="E11" s="28"/>
      <c r="F11" s="29"/>
      <c r="G11" s="29"/>
      <c r="H11" s="77"/>
      <c r="I11" s="28"/>
      <c r="J11" s="29"/>
      <c r="K11" s="29"/>
      <c r="L11" s="30"/>
      <c r="M11" s="31"/>
      <c r="N11" s="29"/>
      <c r="O11" s="77"/>
      <c r="P11" s="50">
        <v>41.45</v>
      </c>
      <c r="Q11" s="59">
        <f t="shared" si="0"/>
        <v>188.55</v>
      </c>
      <c r="R11" s="60"/>
    </row>
    <row r="12" spans="1:18" ht="16.5" thickBot="1">
      <c r="A12" s="47" t="str">
        <f>Prezentace!B14</f>
        <v>P</v>
      </c>
      <c r="B12" s="43" t="str">
        <f>Prezentace!C14</f>
        <v>Fuksa  </v>
      </c>
      <c r="C12" s="14" t="str">
        <f>Prezentace!D14</f>
        <v>Viktor</v>
      </c>
      <c r="D12" s="76">
        <v>230</v>
      </c>
      <c r="E12" s="28"/>
      <c r="F12" s="29"/>
      <c r="G12" s="29"/>
      <c r="H12" s="77"/>
      <c r="I12" s="28"/>
      <c r="J12" s="29"/>
      <c r="K12" s="29"/>
      <c r="L12" s="30"/>
      <c r="M12" s="31"/>
      <c r="N12" s="29"/>
      <c r="O12" s="77"/>
      <c r="P12" s="50">
        <v>42.31</v>
      </c>
      <c r="Q12" s="59">
        <f t="shared" si="0"/>
        <v>187.69</v>
      </c>
      <c r="R12" s="60"/>
    </row>
    <row r="13" spans="1:18" ht="16.5" thickBot="1">
      <c r="A13" s="47" t="str">
        <f>Prezentace!B15</f>
        <v>P</v>
      </c>
      <c r="B13" s="43" t="str">
        <f>Prezentace!C15</f>
        <v>Herceg </v>
      </c>
      <c r="C13" s="14" t="str">
        <f>Prezentace!D15</f>
        <v>Bohumil</v>
      </c>
      <c r="D13" s="76">
        <v>230</v>
      </c>
      <c r="E13" s="28"/>
      <c r="F13" s="29"/>
      <c r="G13" s="29"/>
      <c r="H13" s="77"/>
      <c r="I13" s="28"/>
      <c r="J13" s="29"/>
      <c r="K13" s="29"/>
      <c r="L13" s="30"/>
      <c r="M13" s="31"/>
      <c r="N13" s="29"/>
      <c r="O13" s="77"/>
      <c r="P13" s="50">
        <v>51.71</v>
      </c>
      <c r="Q13" s="59">
        <f t="shared" si="0"/>
        <v>178.29</v>
      </c>
      <c r="R13" s="60"/>
    </row>
    <row r="14" spans="1:18" ht="16.5" thickBot="1">
      <c r="A14" s="47" t="str">
        <f>Prezentace!B16</f>
        <v>P</v>
      </c>
      <c r="B14" s="43" t="str">
        <f>Prezentace!C16</f>
        <v>Jelínek </v>
      </c>
      <c r="C14" s="14" t="str">
        <f>Prezentace!D16</f>
        <v>Antonín</v>
      </c>
      <c r="D14" s="76">
        <v>230</v>
      </c>
      <c r="E14" s="28"/>
      <c r="F14" s="29"/>
      <c r="G14" s="29"/>
      <c r="H14" s="77"/>
      <c r="I14" s="28"/>
      <c r="J14" s="29"/>
      <c r="K14" s="29"/>
      <c r="L14" s="30"/>
      <c r="M14" s="31"/>
      <c r="N14" s="29"/>
      <c r="O14" s="77"/>
      <c r="P14" s="50">
        <v>35.21</v>
      </c>
      <c r="Q14" s="59">
        <f t="shared" si="0"/>
        <v>194.79</v>
      </c>
      <c r="R14" s="60"/>
    </row>
    <row r="15" spans="1:18" ht="16.5" thickBot="1">
      <c r="A15" s="47" t="str">
        <f>Prezentace!B17</f>
        <v>R</v>
      </c>
      <c r="B15" s="43" t="str">
        <f>Prezentace!C17</f>
        <v>Jelínek </v>
      </c>
      <c r="C15" s="14" t="str">
        <f>Prezentace!D17</f>
        <v>Antonín</v>
      </c>
      <c r="D15" s="76">
        <v>230</v>
      </c>
      <c r="E15" s="28"/>
      <c r="F15" s="29"/>
      <c r="G15" s="29"/>
      <c r="H15" s="77"/>
      <c r="I15" s="28"/>
      <c r="J15" s="29"/>
      <c r="K15" s="29"/>
      <c r="L15" s="30"/>
      <c r="M15" s="31"/>
      <c r="N15" s="29"/>
      <c r="O15" s="77"/>
      <c r="P15" s="50">
        <v>51.91</v>
      </c>
      <c r="Q15" s="59">
        <f t="shared" si="0"/>
        <v>178.09</v>
      </c>
      <c r="R15" s="60"/>
    </row>
    <row r="16" spans="1:18" ht="16.5" thickBot="1">
      <c r="A16" s="47" t="str">
        <f>Prezentace!B18</f>
        <v>P</v>
      </c>
      <c r="B16" s="43" t="str">
        <f>Prezentace!C18</f>
        <v>Koch   ml.</v>
      </c>
      <c r="C16" s="14" t="str">
        <f>Prezentace!D18</f>
        <v>Miroslav</v>
      </c>
      <c r="D16" s="76">
        <v>230</v>
      </c>
      <c r="E16" s="28"/>
      <c r="F16" s="29"/>
      <c r="G16" s="29"/>
      <c r="H16" s="77"/>
      <c r="I16" s="28"/>
      <c r="J16" s="29"/>
      <c r="K16" s="29"/>
      <c r="L16" s="30"/>
      <c r="M16" s="31"/>
      <c r="N16" s="29"/>
      <c r="O16" s="77"/>
      <c r="P16" s="50">
        <v>47.19</v>
      </c>
      <c r="Q16" s="59">
        <f t="shared" si="0"/>
        <v>182.81</v>
      </c>
      <c r="R16" s="60"/>
    </row>
    <row r="17" spans="1:18" ht="16.5" thickBot="1">
      <c r="A17" s="47" t="str">
        <f>Prezentace!B19</f>
        <v>P</v>
      </c>
      <c r="B17" s="43" t="str">
        <f>Prezentace!C19</f>
        <v>Koch  st. </v>
      </c>
      <c r="C17" s="14" t="str">
        <f>Prezentace!D19</f>
        <v>Miroslav</v>
      </c>
      <c r="D17" s="76">
        <v>230</v>
      </c>
      <c r="E17" s="28"/>
      <c r="F17" s="29"/>
      <c r="G17" s="29"/>
      <c r="H17" s="77"/>
      <c r="I17" s="28"/>
      <c r="J17" s="29"/>
      <c r="K17" s="29"/>
      <c r="L17" s="30"/>
      <c r="M17" s="31"/>
      <c r="N17" s="29"/>
      <c r="O17" s="77"/>
      <c r="P17" s="50">
        <v>42.18</v>
      </c>
      <c r="Q17" s="59">
        <f t="shared" si="0"/>
        <v>187.82</v>
      </c>
      <c r="R17" s="60"/>
    </row>
    <row r="18" spans="1:18" ht="16.5" thickBot="1">
      <c r="A18" s="47" t="str">
        <f>Prezentace!B20</f>
        <v>R</v>
      </c>
      <c r="B18" s="43" t="str">
        <f>Prezentace!C20</f>
        <v>Koch  st. </v>
      </c>
      <c r="C18" s="14" t="str">
        <f>Prezentace!D20</f>
        <v>Miroslav</v>
      </c>
      <c r="D18" s="76">
        <v>220</v>
      </c>
      <c r="E18" s="28"/>
      <c r="F18" s="29"/>
      <c r="G18" s="29"/>
      <c r="H18" s="77"/>
      <c r="I18" s="28"/>
      <c r="J18" s="29"/>
      <c r="K18" s="29"/>
      <c r="L18" s="30"/>
      <c r="M18" s="31"/>
      <c r="N18" s="29"/>
      <c r="O18" s="77"/>
      <c r="P18" s="50">
        <v>118.2</v>
      </c>
      <c r="Q18" s="59">
        <f t="shared" si="0"/>
        <v>101.8</v>
      </c>
      <c r="R18" s="60"/>
    </row>
    <row r="19" spans="1:18" ht="16.5" thickBot="1">
      <c r="A19" s="47" t="str">
        <f>Prezentace!B21</f>
        <v>P</v>
      </c>
      <c r="B19" s="43" t="str">
        <f>Prezentace!C21</f>
        <v>Koltai</v>
      </c>
      <c r="C19" s="14" t="str">
        <f>Prezentace!D21</f>
        <v>Pavel</v>
      </c>
      <c r="D19" s="76">
        <v>230</v>
      </c>
      <c r="E19" s="28"/>
      <c r="F19" s="29"/>
      <c r="G19" s="29"/>
      <c r="H19" s="77"/>
      <c r="I19" s="28"/>
      <c r="J19" s="29"/>
      <c r="K19" s="29"/>
      <c r="L19" s="30"/>
      <c r="M19" s="31"/>
      <c r="N19" s="29"/>
      <c r="O19" s="77"/>
      <c r="P19" s="50">
        <v>45.85</v>
      </c>
      <c r="Q19" s="59">
        <f t="shared" si="0"/>
        <v>184.15</v>
      </c>
      <c r="R19" s="60"/>
    </row>
    <row r="20" spans="1:18" ht="16.5" thickBot="1">
      <c r="A20" s="47" t="str">
        <f>Prezentace!B22</f>
        <v>P</v>
      </c>
      <c r="B20" s="43" t="str">
        <f>Prezentace!C22</f>
        <v>Kostříž </v>
      </c>
      <c r="C20" s="14" t="str">
        <f>Prezentace!D22</f>
        <v>Jaroslav</v>
      </c>
      <c r="D20" s="76">
        <v>230</v>
      </c>
      <c r="E20" s="28"/>
      <c r="F20" s="29"/>
      <c r="G20" s="29"/>
      <c r="H20" s="77"/>
      <c r="I20" s="28"/>
      <c r="J20" s="29"/>
      <c r="K20" s="29"/>
      <c r="L20" s="30"/>
      <c r="M20" s="31"/>
      <c r="N20" s="29"/>
      <c r="O20" s="77"/>
      <c r="P20" s="50">
        <v>65.63</v>
      </c>
      <c r="Q20" s="59">
        <f t="shared" si="0"/>
        <v>164.37</v>
      </c>
      <c r="R20" s="60"/>
    </row>
    <row r="21" spans="1:18" ht="16.5" thickBot="1">
      <c r="A21" s="47" t="str">
        <f>Prezentace!B23</f>
        <v>P</v>
      </c>
      <c r="B21" s="43" t="str">
        <f>Prezentace!C23</f>
        <v>Krejča</v>
      </c>
      <c r="C21" s="14" t="str">
        <f>Prezentace!D23</f>
        <v>Miroslav</v>
      </c>
      <c r="D21" s="76">
        <v>230</v>
      </c>
      <c r="E21" s="28"/>
      <c r="F21" s="29"/>
      <c r="G21" s="29"/>
      <c r="H21" s="77"/>
      <c r="I21" s="28"/>
      <c r="J21" s="29"/>
      <c r="K21" s="29"/>
      <c r="L21" s="30"/>
      <c r="M21" s="31"/>
      <c r="N21" s="29"/>
      <c r="O21" s="77"/>
      <c r="P21" s="50">
        <v>67.82</v>
      </c>
      <c r="Q21" s="59">
        <f t="shared" si="0"/>
        <v>162.18</v>
      </c>
      <c r="R21" s="60"/>
    </row>
    <row r="22" spans="1:18" ht="16.5" thickBot="1">
      <c r="A22" s="47" t="str">
        <f>Prezentace!B24</f>
        <v>P</v>
      </c>
      <c r="B22" s="43" t="str">
        <f>Prezentace!C24</f>
        <v>Machek</v>
      </c>
      <c r="C22" s="14" t="str">
        <f>Prezentace!D24</f>
        <v>Pavel</v>
      </c>
      <c r="D22" s="76">
        <v>230</v>
      </c>
      <c r="E22" s="28"/>
      <c r="F22" s="29"/>
      <c r="G22" s="29"/>
      <c r="H22" s="77"/>
      <c r="I22" s="28"/>
      <c r="J22" s="29"/>
      <c r="K22" s="29"/>
      <c r="L22" s="30"/>
      <c r="M22" s="31"/>
      <c r="N22" s="29"/>
      <c r="O22" s="77"/>
      <c r="P22" s="50">
        <v>34.46</v>
      </c>
      <c r="Q22" s="59">
        <f t="shared" si="0"/>
        <v>195.54</v>
      </c>
      <c r="R22" s="60"/>
    </row>
    <row r="23" spans="1:18" ht="16.5" thickBot="1">
      <c r="A23" s="47" t="str">
        <f>Prezentace!B25</f>
        <v>P</v>
      </c>
      <c r="B23" s="43" t="str">
        <f>Prezentace!C25</f>
        <v>Marek</v>
      </c>
      <c r="C23" s="14" t="str">
        <f>Prezentace!D25</f>
        <v>Petr</v>
      </c>
      <c r="D23" s="76">
        <v>230</v>
      </c>
      <c r="E23" s="28"/>
      <c r="F23" s="29"/>
      <c r="G23" s="29"/>
      <c r="H23" s="77"/>
      <c r="I23" s="28"/>
      <c r="J23" s="29"/>
      <c r="K23" s="29"/>
      <c r="L23" s="30"/>
      <c r="M23" s="31"/>
      <c r="N23" s="29"/>
      <c r="O23" s="77"/>
      <c r="P23" s="50">
        <v>42.34</v>
      </c>
      <c r="Q23" s="59">
        <f t="shared" si="0"/>
        <v>187.66</v>
      </c>
      <c r="R23" s="60"/>
    </row>
    <row r="24" spans="1:18" ht="16.5" thickBot="1">
      <c r="A24" s="47" t="str">
        <f>Prezentace!B26</f>
        <v>P</v>
      </c>
      <c r="B24" s="43" t="str">
        <f>Prezentace!C26</f>
        <v>Mareš</v>
      </c>
      <c r="C24" s="14" t="str">
        <f>Prezentace!D26</f>
        <v>Rostislav</v>
      </c>
      <c r="D24" s="76">
        <v>200</v>
      </c>
      <c r="E24" s="28"/>
      <c r="F24" s="29"/>
      <c r="G24" s="29"/>
      <c r="H24" s="77"/>
      <c r="I24" s="28"/>
      <c r="J24" s="29"/>
      <c r="K24" s="29"/>
      <c r="L24" s="30"/>
      <c r="M24" s="31"/>
      <c r="N24" s="29"/>
      <c r="O24" s="77"/>
      <c r="P24" s="50">
        <v>67.41</v>
      </c>
      <c r="Q24" s="59">
        <f t="shared" si="0"/>
        <v>132.59</v>
      </c>
      <c r="R24" s="60"/>
    </row>
    <row r="25" spans="1:18" ht="16.5" thickBot="1">
      <c r="A25" s="47" t="str">
        <f>Prezentace!B27</f>
        <v>P</v>
      </c>
      <c r="B25" s="43" t="str">
        <f>Prezentace!C27</f>
        <v>Martinec P1</v>
      </c>
      <c r="C25" s="14" t="str">
        <f>Prezentace!D27</f>
        <v>Radovan</v>
      </c>
      <c r="D25" s="76">
        <v>180</v>
      </c>
      <c r="E25" s="28"/>
      <c r="F25" s="29"/>
      <c r="G25" s="29"/>
      <c r="H25" s="77"/>
      <c r="I25" s="28"/>
      <c r="J25" s="29"/>
      <c r="K25" s="29"/>
      <c r="L25" s="30"/>
      <c r="M25" s="31"/>
      <c r="N25" s="29"/>
      <c r="O25" s="77"/>
      <c r="P25" s="50">
        <v>46.99</v>
      </c>
      <c r="Q25" s="59">
        <f t="shared" si="0"/>
        <v>133.01</v>
      </c>
      <c r="R25" s="60"/>
    </row>
    <row r="26" spans="1:18" ht="16.5" thickBot="1">
      <c r="A26" s="47" t="str">
        <f>Prezentace!B28</f>
        <v>P</v>
      </c>
      <c r="B26" s="43" t="str">
        <f>Prezentace!C28</f>
        <v>Martinec P2</v>
      </c>
      <c r="C26" s="14" t="str">
        <f>Prezentace!D28</f>
        <v>Radovan</v>
      </c>
      <c r="D26" s="76">
        <v>230</v>
      </c>
      <c r="E26" s="28"/>
      <c r="F26" s="29"/>
      <c r="G26" s="29"/>
      <c r="H26" s="77"/>
      <c r="I26" s="28"/>
      <c r="J26" s="29"/>
      <c r="K26" s="29"/>
      <c r="L26" s="30"/>
      <c r="M26" s="31"/>
      <c r="N26" s="29"/>
      <c r="O26" s="77"/>
      <c r="P26" s="50">
        <v>69.42</v>
      </c>
      <c r="Q26" s="59">
        <f t="shared" si="0"/>
        <v>160.57999999999998</v>
      </c>
      <c r="R26" s="60"/>
    </row>
    <row r="27" spans="1:18" ht="16.5" thickBot="1">
      <c r="A27" s="47" t="str">
        <f>Prezentace!B29</f>
        <v>P</v>
      </c>
      <c r="B27" s="43" t="str">
        <f>Prezentace!C29</f>
        <v>Matějka  ml.</v>
      </c>
      <c r="C27" s="14" t="str">
        <f>Prezentace!D29</f>
        <v>Milan</v>
      </c>
      <c r="D27" s="76">
        <v>230</v>
      </c>
      <c r="E27" s="28"/>
      <c r="F27" s="29"/>
      <c r="G27" s="29"/>
      <c r="H27" s="77"/>
      <c r="I27" s="28"/>
      <c r="J27" s="29"/>
      <c r="K27" s="29"/>
      <c r="L27" s="30"/>
      <c r="M27" s="31"/>
      <c r="N27" s="29"/>
      <c r="O27" s="77"/>
      <c r="P27" s="50">
        <v>50.89</v>
      </c>
      <c r="Q27" s="59">
        <f t="shared" si="0"/>
        <v>179.11</v>
      </c>
      <c r="R27" s="60"/>
    </row>
    <row r="28" spans="1:18" ht="16.5" thickBot="1">
      <c r="A28" s="47" t="str">
        <f>Prezentace!B30</f>
        <v>P</v>
      </c>
      <c r="B28" s="43" t="str">
        <f>Prezentace!C30</f>
        <v>Matějka st.</v>
      </c>
      <c r="C28" s="14" t="str">
        <f>Prezentace!D30</f>
        <v>Milan</v>
      </c>
      <c r="D28" s="76">
        <v>230</v>
      </c>
      <c r="E28" s="28"/>
      <c r="F28" s="29"/>
      <c r="G28" s="29"/>
      <c r="H28" s="77"/>
      <c r="I28" s="28"/>
      <c r="J28" s="29"/>
      <c r="K28" s="29"/>
      <c r="L28" s="30"/>
      <c r="M28" s="31"/>
      <c r="N28" s="29"/>
      <c r="O28" s="77"/>
      <c r="P28" s="50">
        <v>92.36</v>
      </c>
      <c r="Q28" s="59">
        <f t="shared" si="0"/>
        <v>137.64</v>
      </c>
      <c r="R28" s="60"/>
    </row>
    <row r="29" spans="1:18" ht="16.5" thickBot="1">
      <c r="A29" s="47" t="str">
        <f>Prezentace!B31</f>
        <v>P</v>
      </c>
      <c r="B29" s="43" t="str">
        <f>Prezentace!C31</f>
        <v>Mesaroš</v>
      </c>
      <c r="C29" s="14" t="str">
        <f>Prezentace!D31</f>
        <v>Ondřej</v>
      </c>
      <c r="D29" s="76">
        <v>230</v>
      </c>
      <c r="E29" s="28"/>
      <c r="F29" s="29"/>
      <c r="G29" s="29"/>
      <c r="H29" s="77"/>
      <c r="I29" s="28"/>
      <c r="J29" s="29"/>
      <c r="K29" s="29"/>
      <c r="L29" s="30"/>
      <c r="M29" s="31"/>
      <c r="N29" s="29"/>
      <c r="O29" s="77"/>
      <c r="P29" s="50">
        <v>33.33</v>
      </c>
      <c r="Q29" s="59">
        <f t="shared" si="0"/>
        <v>196.67000000000002</v>
      </c>
      <c r="R29" s="60"/>
    </row>
    <row r="30" spans="1:18" ht="16.5" thickBot="1">
      <c r="A30" s="47" t="str">
        <f>Prezentace!B32</f>
        <v>P</v>
      </c>
      <c r="B30" s="43" t="str">
        <f>Prezentace!C32</f>
        <v>Nikodým</v>
      </c>
      <c r="C30" s="14" t="str">
        <f>Prezentace!D32</f>
        <v>David</v>
      </c>
      <c r="D30" s="76">
        <v>230</v>
      </c>
      <c r="E30" s="28"/>
      <c r="F30" s="29"/>
      <c r="G30" s="29"/>
      <c r="H30" s="77"/>
      <c r="I30" s="28"/>
      <c r="J30" s="29"/>
      <c r="K30" s="29"/>
      <c r="L30" s="30"/>
      <c r="M30" s="31"/>
      <c r="N30" s="29"/>
      <c r="O30" s="77"/>
      <c r="P30" s="50">
        <v>30.04</v>
      </c>
      <c r="Q30" s="59">
        <f t="shared" si="0"/>
        <v>199.96</v>
      </c>
      <c r="R30" s="60"/>
    </row>
    <row r="31" spans="1:17" ht="16.5" thickBot="1">
      <c r="A31" s="47" t="str">
        <f>Prezentace!B33</f>
        <v>P</v>
      </c>
      <c r="B31" s="43" t="str">
        <f>Prezentace!C33</f>
        <v>Pavlíček</v>
      </c>
      <c r="C31" s="14" t="str">
        <f>Prezentace!D33</f>
        <v>Petr</v>
      </c>
      <c r="D31" s="76">
        <v>210</v>
      </c>
      <c r="E31" s="28"/>
      <c r="F31" s="29"/>
      <c r="G31" s="29"/>
      <c r="H31" s="77"/>
      <c r="I31" s="28"/>
      <c r="J31" s="29"/>
      <c r="K31" s="29"/>
      <c r="L31" s="30"/>
      <c r="M31" s="31"/>
      <c r="N31" s="29"/>
      <c r="O31" s="77"/>
      <c r="P31" s="50">
        <v>148.5</v>
      </c>
      <c r="Q31" s="59">
        <f t="shared" si="0"/>
        <v>61.5</v>
      </c>
    </row>
    <row r="32" spans="1:17" ht="16.5" thickBot="1">
      <c r="A32" s="47" t="str">
        <f>Prezentace!B34</f>
        <v>P</v>
      </c>
      <c r="B32" s="43" t="str">
        <f>Prezentace!C34</f>
        <v>Pechánek</v>
      </c>
      <c r="C32" s="14" t="str">
        <f>Prezentace!D34</f>
        <v>Milan st</v>
      </c>
      <c r="D32" s="76">
        <v>230</v>
      </c>
      <c r="E32" s="28"/>
      <c r="F32" s="29"/>
      <c r="G32" s="29"/>
      <c r="H32" s="77"/>
      <c r="I32" s="28"/>
      <c r="J32" s="29"/>
      <c r="K32" s="29"/>
      <c r="L32" s="30"/>
      <c r="M32" s="31"/>
      <c r="N32" s="29"/>
      <c r="O32" s="77"/>
      <c r="P32" s="50">
        <v>84.72</v>
      </c>
      <c r="Q32" s="59">
        <f t="shared" si="0"/>
        <v>145.28</v>
      </c>
    </row>
    <row r="33" spans="1:17" s="5" customFormat="1" ht="16.5" thickBot="1">
      <c r="A33" s="47" t="str">
        <f>Prezentace!B35</f>
        <v>P</v>
      </c>
      <c r="B33" s="43" t="str">
        <f>Prezentace!C35</f>
        <v>Píša </v>
      </c>
      <c r="C33" s="14" t="str">
        <f>Prezentace!D35</f>
        <v>Ladislav</v>
      </c>
      <c r="D33" s="76">
        <v>230</v>
      </c>
      <c r="E33" s="28"/>
      <c r="F33" s="29"/>
      <c r="G33" s="29"/>
      <c r="H33" s="77"/>
      <c r="I33" s="28"/>
      <c r="J33" s="29"/>
      <c r="K33" s="29"/>
      <c r="L33" s="30"/>
      <c r="M33" s="31"/>
      <c r="N33" s="29"/>
      <c r="O33" s="77"/>
      <c r="P33" s="50">
        <v>69.25</v>
      </c>
      <c r="Q33" s="59">
        <f t="shared" si="0"/>
        <v>160.75</v>
      </c>
    </row>
    <row r="34" spans="1:17" s="5" customFormat="1" ht="16.5" thickBot="1">
      <c r="A34" s="47" t="str">
        <f>Prezentace!B36</f>
        <v>P</v>
      </c>
      <c r="B34" s="43" t="str">
        <f>Prezentace!C36</f>
        <v>Plecer </v>
      </c>
      <c r="C34" s="14" t="str">
        <f>Prezentace!D36</f>
        <v>Josef</v>
      </c>
      <c r="D34" s="76">
        <v>230</v>
      </c>
      <c r="E34" s="28"/>
      <c r="F34" s="29"/>
      <c r="G34" s="29"/>
      <c r="H34" s="77"/>
      <c r="I34" s="28"/>
      <c r="J34" s="29"/>
      <c r="K34" s="29"/>
      <c r="L34" s="30"/>
      <c r="M34" s="31"/>
      <c r="N34" s="29"/>
      <c r="O34" s="77"/>
      <c r="P34" s="50">
        <v>70.69</v>
      </c>
      <c r="Q34" s="59">
        <f t="shared" si="0"/>
        <v>159.31</v>
      </c>
    </row>
    <row r="35" spans="1:17" s="5" customFormat="1" ht="16.5" thickBot="1">
      <c r="A35" s="47" t="str">
        <f>Prezentace!B37</f>
        <v>P</v>
      </c>
      <c r="B35" s="43" t="str">
        <f>Prezentace!C37</f>
        <v>Seitl </v>
      </c>
      <c r="C35" s="14" t="str">
        <f>Prezentace!D37</f>
        <v>Aleš</v>
      </c>
      <c r="D35" s="76">
        <v>230</v>
      </c>
      <c r="E35" s="28"/>
      <c r="F35" s="29"/>
      <c r="G35" s="29"/>
      <c r="H35" s="77"/>
      <c r="I35" s="28"/>
      <c r="J35" s="29"/>
      <c r="K35" s="29"/>
      <c r="L35" s="30"/>
      <c r="M35" s="31"/>
      <c r="N35" s="29"/>
      <c r="O35" s="77"/>
      <c r="P35" s="50">
        <v>45.26</v>
      </c>
      <c r="Q35" s="59">
        <f t="shared" si="0"/>
        <v>184.74</v>
      </c>
    </row>
    <row r="36" spans="1:17" s="5" customFormat="1" ht="16.5" thickBot="1">
      <c r="A36" s="47" t="str">
        <f>Prezentace!B38</f>
        <v>R</v>
      </c>
      <c r="B36" s="43" t="str">
        <f>Prezentace!C38</f>
        <v>Seitl </v>
      </c>
      <c r="C36" s="14" t="str">
        <f>Prezentace!D38</f>
        <v>Aleš</v>
      </c>
      <c r="D36" s="76">
        <v>230</v>
      </c>
      <c r="E36" s="28"/>
      <c r="F36" s="29"/>
      <c r="G36" s="29"/>
      <c r="H36" s="77"/>
      <c r="I36" s="28"/>
      <c r="J36" s="29"/>
      <c r="K36" s="29"/>
      <c r="L36" s="30"/>
      <c r="M36" s="31"/>
      <c r="N36" s="29"/>
      <c r="O36" s="77"/>
      <c r="P36" s="50">
        <v>45.86</v>
      </c>
      <c r="Q36" s="59">
        <f t="shared" si="0"/>
        <v>184.14</v>
      </c>
    </row>
    <row r="37" spans="1:17" s="5" customFormat="1" ht="16.5" thickBot="1">
      <c r="A37" s="47" t="str">
        <f>Prezentace!B39</f>
        <v>P</v>
      </c>
      <c r="B37" s="43" t="str">
        <f>Prezentace!C39</f>
        <v>Smejkal</v>
      </c>
      <c r="C37" s="14" t="str">
        <f>Prezentace!D39</f>
        <v>Martin</v>
      </c>
      <c r="D37" s="76">
        <v>230</v>
      </c>
      <c r="E37" s="28"/>
      <c r="F37" s="29"/>
      <c r="G37" s="29"/>
      <c r="H37" s="77"/>
      <c r="I37" s="28"/>
      <c r="J37" s="29"/>
      <c r="K37" s="29"/>
      <c r="L37" s="30"/>
      <c r="M37" s="31"/>
      <c r="N37" s="29"/>
      <c r="O37" s="77"/>
      <c r="P37" s="50">
        <v>23.3</v>
      </c>
      <c r="Q37" s="59">
        <f t="shared" si="0"/>
        <v>206.7</v>
      </c>
    </row>
    <row r="38" spans="1:17" s="5" customFormat="1" ht="16.5" thickBot="1">
      <c r="A38" s="47" t="str">
        <f>Prezentace!B40</f>
        <v>P</v>
      </c>
      <c r="B38" s="43" t="str">
        <f>Prezentace!C40</f>
        <v>Svoboda</v>
      </c>
      <c r="C38" s="14" t="str">
        <f>Prezentace!D40</f>
        <v>Michal</v>
      </c>
      <c r="D38" s="76">
        <v>230</v>
      </c>
      <c r="E38" s="28"/>
      <c r="F38" s="29"/>
      <c r="G38" s="29"/>
      <c r="H38" s="77"/>
      <c r="I38" s="28"/>
      <c r="J38" s="29"/>
      <c r="K38" s="29"/>
      <c r="L38" s="30"/>
      <c r="M38" s="31"/>
      <c r="N38" s="29"/>
      <c r="O38" s="77"/>
      <c r="P38" s="50">
        <v>24.05</v>
      </c>
      <c r="Q38" s="59">
        <f t="shared" si="0"/>
        <v>205.95</v>
      </c>
    </row>
    <row r="39" spans="1:17" s="5" customFormat="1" ht="16.5" thickBot="1">
      <c r="A39" s="47" t="str">
        <f>Prezentace!B41</f>
        <v>P</v>
      </c>
      <c r="B39" s="43" t="str">
        <f>Prezentace!C41</f>
        <v>Svoboda P1</v>
      </c>
      <c r="C39" s="14" t="str">
        <f>Prezentace!D41</f>
        <v>Daniel</v>
      </c>
      <c r="D39" s="76">
        <v>230</v>
      </c>
      <c r="E39" s="28"/>
      <c r="F39" s="29"/>
      <c r="G39" s="29"/>
      <c r="H39" s="77"/>
      <c r="I39" s="28"/>
      <c r="J39" s="29"/>
      <c r="K39" s="29"/>
      <c r="L39" s="30"/>
      <c r="M39" s="31"/>
      <c r="N39" s="29"/>
      <c r="O39" s="77"/>
      <c r="P39" s="50">
        <v>98.88</v>
      </c>
      <c r="Q39" s="59">
        <f t="shared" si="0"/>
        <v>131.12</v>
      </c>
    </row>
    <row r="40" spans="1:17" s="5" customFormat="1" ht="16.5" thickBot="1">
      <c r="A40" s="47" t="str">
        <f>Prezentace!B42</f>
        <v>P</v>
      </c>
      <c r="B40" s="43" t="str">
        <f>Prezentace!C42</f>
        <v>Svoboda P2</v>
      </c>
      <c r="C40" s="14" t="str">
        <f>Prezentace!D42</f>
        <v>Daniel</v>
      </c>
      <c r="D40" s="76">
        <v>230</v>
      </c>
      <c r="E40" s="28"/>
      <c r="F40" s="29"/>
      <c r="G40" s="29"/>
      <c r="H40" s="77"/>
      <c r="I40" s="28"/>
      <c r="J40" s="29"/>
      <c r="K40" s="29"/>
      <c r="L40" s="30"/>
      <c r="M40" s="31"/>
      <c r="N40" s="29"/>
      <c r="O40" s="77"/>
      <c r="P40" s="50">
        <v>66.85</v>
      </c>
      <c r="Q40" s="59">
        <f t="shared" si="0"/>
        <v>163.15</v>
      </c>
    </row>
    <row r="41" spans="1:17" s="5" customFormat="1" ht="16.5" thickBot="1">
      <c r="A41" s="47" t="str">
        <f>Prezentace!B43</f>
        <v>P</v>
      </c>
      <c r="B41" s="43" t="str">
        <f>Prezentace!C43</f>
        <v>Šíma</v>
      </c>
      <c r="C41" s="14" t="str">
        <f>Prezentace!D43</f>
        <v>Richard</v>
      </c>
      <c r="D41" s="76">
        <v>230</v>
      </c>
      <c r="E41" s="28"/>
      <c r="F41" s="29"/>
      <c r="G41" s="29"/>
      <c r="H41" s="77"/>
      <c r="I41" s="28"/>
      <c r="J41" s="29"/>
      <c r="K41" s="29"/>
      <c r="L41" s="30"/>
      <c r="M41" s="31"/>
      <c r="N41" s="29"/>
      <c r="O41" s="77"/>
      <c r="P41" s="50">
        <v>40.03</v>
      </c>
      <c r="Q41" s="59">
        <f t="shared" si="0"/>
        <v>189.97</v>
      </c>
    </row>
    <row r="42" spans="1:17" s="5" customFormat="1" ht="16.5" thickBot="1">
      <c r="A42" s="47" t="str">
        <f>Prezentace!B44</f>
        <v>P</v>
      </c>
      <c r="B42" s="43" t="str">
        <f>Prezentace!C44</f>
        <v>Švihálek </v>
      </c>
      <c r="C42" s="14" t="str">
        <f>Prezentace!D44</f>
        <v>Jiří</v>
      </c>
      <c r="D42" s="76">
        <v>230</v>
      </c>
      <c r="E42" s="28"/>
      <c r="F42" s="29"/>
      <c r="G42" s="29"/>
      <c r="H42" s="77"/>
      <c r="I42" s="28"/>
      <c r="J42" s="29"/>
      <c r="K42" s="29"/>
      <c r="L42" s="30"/>
      <c r="M42" s="31"/>
      <c r="N42" s="29"/>
      <c r="O42" s="77"/>
      <c r="P42" s="50">
        <v>44.85</v>
      </c>
      <c r="Q42" s="59">
        <f t="shared" si="0"/>
        <v>185.15</v>
      </c>
    </row>
    <row r="43" spans="1:17" s="5" customFormat="1" ht="16.5" thickBot="1">
      <c r="A43" s="47" t="str">
        <f>Prezentace!B45</f>
        <v>R</v>
      </c>
      <c r="B43" s="43" t="str">
        <f>Prezentace!C45</f>
        <v>Švihálek </v>
      </c>
      <c r="C43" s="14" t="str">
        <f>Prezentace!D45</f>
        <v>Jiří</v>
      </c>
      <c r="D43" s="76">
        <v>230</v>
      </c>
      <c r="E43" s="28"/>
      <c r="F43" s="29"/>
      <c r="G43" s="29"/>
      <c r="H43" s="77"/>
      <c r="I43" s="28"/>
      <c r="J43" s="29"/>
      <c r="K43" s="29"/>
      <c r="L43" s="30"/>
      <c r="M43" s="31"/>
      <c r="N43" s="29"/>
      <c r="O43" s="77"/>
      <c r="P43" s="50">
        <v>72.93</v>
      </c>
      <c r="Q43" s="59">
        <f t="shared" si="0"/>
        <v>157.07</v>
      </c>
    </row>
    <row r="44" spans="1:17" s="5" customFormat="1" ht="16.5" thickBot="1">
      <c r="A44" s="47" t="str">
        <f>Prezentace!B46</f>
        <v>P</v>
      </c>
      <c r="B44" s="43" t="str">
        <f>Prezentace!C46</f>
        <v>Toman SH</v>
      </c>
      <c r="C44" s="14" t="str">
        <f>Prezentace!D46</f>
        <v>František</v>
      </c>
      <c r="D44" s="76">
        <v>230</v>
      </c>
      <c r="E44" s="28"/>
      <c r="F44" s="29"/>
      <c r="G44" s="29"/>
      <c r="H44" s="77"/>
      <c r="I44" s="28"/>
      <c r="J44" s="29"/>
      <c r="K44" s="29"/>
      <c r="L44" s="30"/>
      <c r="M44" s="31"/>
      <c r="N44" s="29"/>
      <c r="O44" s="77"/>
      <c r="P44" s="50">
        <v>67.92</v>
      </c>
      <c r="Q44" s="59">
        <f t="shared" si="0"/>
        <v>162.07999999999998</v>
      </c>
    </row>
    <row r="45" spans="1:17" s="5" customFormat="1" ht="16.5" thickBot="1">
      <c r="A45" s="47" t="str">
        <f>Prezentace!B47</f>
        <v>P</v>
      </c>
      <c r="B45" s="43" t="str">
        <f>Prezentace!C47</f>
        <v>Vejslík </v>
      </c>
      <c r="C45" s="14" t="str">
        <f>Prezentace!D47</f>
        <v>Vladimír</v>
      </c>
      <c r="D45" s="76">
        <v>230</v>
      </c>
      <c r="E45" s="28"/>
      <c r="F45" s="29"/>
      <c r="G45" s="29"/>
      <c r="H45" s="77"/>
      <c r="I45" s="28"/>
      <c r="J45" s="29"/>
      <c r="K45" s="29"/>
      <c r="L45" s="30"/>
      <c r="M45" s="31"/>
      <c r="N45" s="29"/>
      <c r="O45" s="77"/>
      <c r="P45" s="50">
        <v>59.94</v>
      </c>
      <c r="Q45" s="59">
        <f t="shared" si="0"/>
        <v>170.06</v>
      </c>
    </row>
    <row r="46" spans="1:17" s="5" customFormat="1" ht="16.5" thickBot="1">
      <c r="A46" s="47" t="str">
        <f>Prezentace!B48</f>
        <v>P</v>
      </c>
      <c r="B46" s="43" t="str">
        <f>Prezentace!C48</f>
        <v>Wrzecionko</v>
      </c>
      <c r="C46" s="14" t="str">
        <f>Prezentace!D48</f>
        <v>Albert</v>
      </c>
      <c r="D46" s="76">
        <v>230</v>
      </c>
      <c r="E46" s="28"/>
      <c r="F46" s="29"/>
      <c r="G46" s="29"/>
      <c r="H46" s="77"/>
      <c r="I46" s="28"/>
      <c r="J46" s="29"/>
      <c r="K46" s="29"/>
      <c r="L46" s="30"/>
      <c r="M46" s="31"/>
      <c r="N46" s="29"/>
      <c r="O46" s="77"/>
      <c r="P46" s="50">
        <v>89.16</v>
      </c>
      <c r="Q46" s="59">
        <f t="shared" si="0"/>
        <v>140.84</v>
      </c>
    </row>
    <row r="47" spans="1:17" s="5" customFormat="1" ht="16.5" thickBot="1">
      <c r="A47" s="47" t="str">
        <f>Prezentace!B49</f>
        <v>P</v>
      </c>
      <c r="B47" s="43" t="str">
        <f>Prezentace!C49</f>
        <v>Získal </v>
      </c>
      <c r="C47" s="14" t="str">
        <f>Prezentace!D49</f>
        <v>Karel</v>
      </c>
      <c r="D47" s="76">
        <v>230</v>
      </c>
      <c r="E47" s="28"/>
      <c r="F47" s="29"/>
      <c r="G47" s="29"/>
      <c r="H47" s="77"/>
      <c r="I47" s="28"/>
      <c r="J47" s="29"/>
      <c r="K47" s="29"/>
      <c r="L47" s="30"/>
      <c r="M47" s="31"/>
      <c r="N47" s="29"/>
      <c r="O47" s="77"/>
      <c r="P47" s="50">
        <v>59.95</v>
      </c>
      <c r="Q47" s="59">
        <f t="shared" si="0"/>
        <v>170.05</v>
      </c>
    </row>
    <row r="48" spans="1:17" s="5" customFormat="1" ht="16.5" thickBot="1">
      <c r="A48" s="47" t="str">
        <f>Prezentace!B50</f>
        <v>P</v>
      </c>
      <c r="B48" s="43" t="str">
        <f>Prezentace!C50</f>
        <v>Žemlička </v>
      </c>
      <c r="C48" s="14" t="str">
        <f>Prezentace!D50</f>
        <v>Ladislav</v>
      </c>
      <c r="D48" s="76">
        <v>230</v>
      </c>
      <c r="E48" s="28"/>
      <c r="F48" s="29"/>
      <c r="G48" s="29"/>
      <c r="H48" s="77"/>
      <c r="I48" s="28"/>
      <c r="J48" s="29"/>
      <c r="K48" s="29"/>
      <c r="L48" s="30"/>
      <c r="M48" s="31"/>
      <c r="N48" s="29"/>
      <c r="O48" s="77"/>
      <c r="P48" s="50">
        <v>62.26</v>
      </c>
      <c r="Q48" s="59">
        <f t="shared" si="0"/>
        <v>167.74</v>
      </c>
    </row>
    <row r="49" spans="1:17" s="5" customFormat="1" ht="16.5" thickBot="1">
      <c r="A49" s="47" t="str">
        <f>Prezentace!B51</f>
        <v>P</v>
      </c>
      <c r="B49" s="43">
        <f>Prezentace!C51</f>
        <v>0</v>
      </c>
      <c r="C49" s="14">
        <f>Prezentace!D51</f>
        <v>0</v>
      </c>
      <c r="D49" s="76"/>
      <c r="E49" s="28"/>
      <c r="F49" s="29"/>
      <c r="G49" s="29"/>
      <c r="H49" s="77"/>
      <c r="I49" s="28"/>
      <c r="J49" s="29"/>
      <c r="K49" s="29"/>
      <c r="L49" s="30"/>
      <c r="M49" s="31"/>
      <c r="N49" s="29"/>
      <c r="O49" s="77"/>
      <c r="P49" s="50"/>
      <c r="Q49" s="59">
        <f t="shared" si="0"/>
        <v>0</v>
      </c>
    </row>
    <row r="50" spans="1:17" s="5" customFormat="1" ht="16.5" thickBot="1">
      <c r="A50" s="47" t="str">
        <f>Prezentace!B52</f>
        <v>P</v>
      </c>
      <c r="B50" s="43">
        <f>Prezentace!C52</f>
        <v>0</v>
      </c>
      <c r="C50" s="14">
        <f>Prezentace!D52</f>
        <v>0</v>
      </c>
      <c r="D50" s="76"/>
      <c r="E50" s="28"/>
      <c r="F50" s="29"/>
      <c r="G50" s="29"/>
      <c r="H50" s="77"/>
      <c r="I50" s="28"/>
      <c r="J50" s="29"/>
      <c r="K50" s="29"/>
      <c r="L50" s="30"/>
      <c r="M50" s="31"/>
      <c r="N50" s="29"/>
      <c r="O50" s="77"/>
      <c r="P50" s="50"/>
      <c r="Q50" s="59">
        <f t="shared" si="0"/>
        <v>0</v>
      </c>
    </row>
    <row r="51" spans="1:17" s="5" customFormat="1" ht="16.5" thickBot="1">
      <c r="A51" s="47" t="str">
        <f>Prezentace!B53</f>
        <v>P</v>
      </c>
      <c r="B51" s="43">
        <f>Prezentace!C53</f>
        <v>0</v>
      </c>
      <c r="C51" s="14">
        <f>Prezentace!D53</f>
        <v>0</v>
      </c>
      <c r="D51" s="76"/>
      <c r="E51" s="28"/>
      <c r="F51" s="29"/>
      <c r="G51" s="29"/>
      <c r="H51" s="77"/>
      <c r="I51" s="28"/>
      <c r="J51" s="29"/>
      <c r="K51" s="29"/>
      <c r="L51" s="30"/>
      <c r="M51" s="31"/>
      <c r="N51" s="29"/>
      <c r="O51" s="77"/>
      <c r="P51" s="50"/>
      <c r="Q51" s="59">
        <f t="shared" si="0"/>
        <v>0</v>
      </c>
    </row>
    <row r="52" spans="1:17" s="5" customFormat="1" ht="16.5" thickBot="1">
      <c r="A52" s="47" t="str">
        <f>Prezentace!B54</f>
        <v>P</v>
      </c>
      <c r="B52" s="43">
        <f>Prezentace!C54</f>
        <v>0</v>
      </c>
      <c r="C52" s="14">
        <f>Prezentace!D54</f>
        <v>0</v>
      </c>
      <c r="D52" s="76"/>
      <c r="E52" s="28"/>
      <c r="F52" s="29"/>
      <c r="G52" s="29"/>
      <c r="H52" s="77"/>
      <c r="I52" s="28"/>
      <c r="J52" s="29"/>
      <c r="K52" s="29"/>
      <c r="L52" s="30"/>
      <c r="M52" s="31"/>
      <c r="N52" s="29"/>
      <c r="O52" s="77"/>
      <c r="P52" s="50"/>
      <c r="Q52" s="59">
        <f t="shared" si="0"/>
        <v>0</v>
      </c>
    </row>
    <row r="53" spans="1:17" s="5" customFormat="1" ht="15.75">
      <c r="A53" s="47" t="str">
        <f>Prezentace!B55</f>
        <v>P</v>
      </c>
      <c r="B53" s="43">
        <f>Prezentace!C55</f>
        <v>0</v>
      </c>
      <c r="C53" s="14">
        <f>Prezentace!D55</f>
        <v>0</v>
      </c>
      <c r="D53" s="76"/>
      <c r="E53" s="28"/>
      <c r="F53" s="29"/>
      <c r="G53" s="29"/>
      <c r="H53" s="77"/>
      <c r="I53" s="28"/>
      <c r="J53" s="29"/>
      <c r="K53" s="29"/>
      <c r="L53" s="30"/>
      <c r="M53" s="31"/>
      <c r="N53" s="29"/>
      <c r="O53" s="77"/>
      <c r="P53" s="50"/>
      <c r="Q53" s="59">
        <f t="shared" si="0"/>
        <v>0</v>
      </c>
    </row>
  </sheetData>
  <sheetProtection/>
  <mergeCells count="1">
    <mergeCell ref="B1:O1"/>
  </mergeCells>
  <conditionalFormatting sqref="A4:A53">
    <cfRule type="cellIs" priority="1" dxfId="1" operator="equal" stopIfTrue="1">
      <formula>"R"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3">
      <pane ySplit="570" topLeftCell="A34" activePane="bottomLeft" state="split"/>
      <selection pane="topLeft" activeCell="A3" sqref="A1:IV16384"/>
      <selection pane="bottomLeft" activeCell="T12" sqref="T12"/>
    </sheetView>
  </sheetViews>
  <sheetFormatPr defaultColWidth="9.00390625" defaultRowHeight="12.75"/>
  <cols>
    <col min="1" max="1" width="4.75390625" style="5" customWidth="1"/>
    <col min="2" max="2" width="17.125" style="5" customWidth="1"/>
    <col min="3" max="3" width="14.75390625" style="5" customWidth="1"/>
    <col min="4" max="4" width="6.375" style="5" customWidth="1"/>
    <col min="5" max="5" width="4.125" style="5" customWidth="1"/>
    <col min="6" max="8" width="3.875" style="5" bestFit="1" customWidth="1"/>
    <col min="9" max="11" width="3.875" style="5" customWidth="1"/>
    <col min="12" max="12" width="4.875" style="5" customWidth="1"/>
    <col min="13" max="13" width="4.00390625" style="5" hidden="1" customWidth="1"/>
    <col min="14" max="14" width="4.125" style="5" hidden="1" customWidth="1"/>
    <col min="15" max="15" width="4.375" style="5" hidden="1" customWidth="1"/>
    <col min="16" max="16" width="9.00390625" style="5" customWidth="1"/>
    <col min="17" max="17" width="8.75390625" style="5" customWidth="1"/>
    <col min="18" max="18" width="8.375" style="46" customWidth="1"/>
    <col min="19" max="19" width="9.125" style="5" customWidth="1"/>
    <col min="20" max="20" width="11.375" style="5" bestFit="1" customWidth="1"/>
    <col min="21" max="16384" width="9.125" style="5" customWidth="1"/>
  </cols>
  <sheetData>
    <row r="1" spans="2:15" ht="15.75">
      <c r="B1" s="212" t="s">
        <v>46</v>
      </c>
      <c r="C1" s="212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2:17" ht="13.5" thickBot="1">
      <c r="B2" s="73" t="s">
        <v>45</v>
      </c>
      <c r="C2" s="73"/>
      <c r="Q2" s="5">
        <f>COUNTIF(Q4:Q53,"=40")</f>
        <v>0</v>
      </c>
    </row>
    <row r="3" spans="2:18" ht="16.5" thickBot="1">
      <c r="B3" s="6"/>
      <c r="C3" s="6"/>
      <c r="D3" s="74" t="s">
        <v>22</v>
      </c>
      <c r="E3" s="8">
        <v>1</v>
      </c>
      <c r="F3" s="9">
        <v>2</v>
      </c>
      <c r="G3" s="9">
        <v>3</v>
      </c>
      <c r="H3" s="75">
        <v>4</v>
      </c>
      <c r="I3" s="8">
        <v>1</v>
      </c>
      <c r="J3" s="9">
        <v>2</v>
      </c>
      <c r="K3" s="9">
        <v>3</v>
      </c>
      <c r="L3" s="10">
        <v>4</v>
      </c>
      <c r="M3" s="11">
        <v>10</v>
      </c>
      <c r="N3" s="9">
        <v>11</v>
      </c>
      <c r="O3" s="75">
        <v>12</v>
      </c>
      <c r="P3" s="74" t="s">
        <v>13</v>
      </c>
      <c r="Q3" s="74" t="s">
        <v>11</v>
      </c>
      <c r="R3" s="58"/>
    </row>
    <row r="4" spans="1:18" ht="16.5" thickBot="1">
      <c r="A4" s="47" t="str">
        <f>Prezentace!B6</f>
        <v>P</v>
      </c>
      <c r="B4" s="43" t="str">
        <f>Prezentace!C6</f>
        <v>Brejžek </v>
      </c>
      <c r="C4" s="14" t="str">
        <f>Prezentace!D6</f>
        <v>Vojtěch</v>
      </c>
      <c r="D4" s="76">
        <v>230</v>
      </c>
      <c r="E4" s="28"/>
      <c r="F4" s="29"/>
      <c r="G4" s="29"/>
      <c r="H4" s="77"/>
      <c r="I4" s="28"/>
      <c r="J4" s="29"/>
      <c r="K4" s="29"/>
      <c r="L4" s="30"/>
      <c r="M4" s="31"/>
      <c r="N4" s="29"/>
      <c r="O4" s="77"/>
      <c r="P4" s="50">
        <v>38.38</v>
      </c>
      <c r="Q4" s="59">
        <f>(SUM(D4:O4))-P4</f>
        <v>191.62</v>
      </c>
      <c r="R4" s="60"/>
    </row>
    <row r="5" spans="1:18" ht="16.5" thickBot="1">
      <c r="A5" s="47" t="str">
        <f>Prezentace!B7</f>
        <v>P</v>
      </c>
      <c r="B5" s="43" t="str">
        <f>Prezentace!C7</f>
        <v>Beigl</v>
      </c>
      <c r="C5" s="14" t="str">
        <f>Prezentace!D7</f>
        <v>Tomáš</v>
      </c>
      <c r="D5" s="76">
        <v>230</v>
      </c>
      <c r="E5" s="28"/>
      <c r="F5" s="29"/>
      <c r="G5" s="29"/>
      <c r="H5" s="77"/>
      <c r="I5" s="28"/>
      <c r="J5" s="29"/>
      <c r="K5" s="29"/>
      <c r="L5" s="30"/>
      <c r="M5" s="31"/>
      <c r="N5" s="29"/>
      <c r="O5" s="77"/>
      <c r="P5" s="50">
        <v>27.49</v>
      </c>
      <c r="Q5" s="59">
        <f aca="true" t="shared" si="0" ref="Q5:Q53">(SUM(D5:O5))-P5</f>
        <v>202.51</v>
      </c>
      <c r="R5" s="60"/>
    </row>
    <row r="6" spans="1:18" ht="16.5" thickBot="1">
      <c r="A6" s="47" t="str">
        <f>Prezentace!B8</f>
        <v>P</v>
      </c>
      <c r="B6" s="43" t="str">
        <f>Prezentace!C8</f>
        <v>Beiglová </v>
      </c>
      <c r="C6" s="14" t="str">
        <f>Prezentace!D8</f>
        <v>Darja</v>
      </c>
      <c r="D6" s="76">
        <v>230</v>
      </c>
      <c r="E6" s="28"/>
      <c r="F6" s="29"/>
      <c r="G6" s="29"/>
      <c r="H6" s="77"/>
      <c r="I6" s="28"/>
      <c r="J6" s="29"/>
      <c r="K6" s="29"/>
      <c r="L6" s="30"/>
      <c r="M6" s="31"/>
      <c r="N6" s="29"/>
      <c r="O6" s="77"/>
      <c r="P6" s="50">
        <v>67.86</v>
      </c>
      <c r="Q6" s="59">
        <f t="shared" si="0"/>
        <v>162.14</v>
      </c>
      <c r="R6" s="60"/>
    </row>
    <row r="7" spans="1:18" ht="16.5" thickBot="1">
      <c r="A7" s="47" t="str">
        <f>Prezentace!B9</f>
        <v>P</v>
      </c>
      <c r="B7" s="43" t="str">
        <f>Prezentace!C9</f>
        <v>Bína</v>
      </c>
      <c r="C7" s="14" t="str">
        <f>Prezentace!D9</f>
        <v>Jiří</v>
      </c>
      <c r="D7" s="76">
        <v>230</v>
      </c>
      <c r="E7" s="28"/>
      <c r="F7" s="29"/>
      <c r="G7" s="29"/>
      <c r="H7" s="77"/>
      <c r="I7" s="28"/>
      <c r="J7" s="29"/>
      <c r="K7" s="29"/>
      <c r="L7" s="30"/>
      <c r="M7" s="31"/>
      <c r="N7" s="29"/>
      <c r="O7" s="77"/>
      <c r="P7" s="50">
        <v>29.31</v>
      </c>
      <c r="Q7" s="59">
        <f t="shared" si="0"/>
        <v>200.69</v>
      </c>
      <c r="R7" s="60"/>
    </row>
    <row r="8" spans="1:18" ht="16.5" thickBot="1">
      <c r="A8" s="47" t="str">
        <f>Prezentace!B10</f>
        <v>R</v>
      </c>
      <c r="B8" s="43" t="str">
        <f>Prezentace!C10</f>
        <v>Bína </v>
      </c>
      <c r="C8" s="14" t="str">
        <f>Prezentace!D10</f>
        <v>Jiří</v>
      </c>
      <c r="D8" s="76">
        <v>230</v>
      </c>
      <c r="E8" s="28"/>
      <c r="F8" s="29"/>
      <c r="G8" s="29"/>
      <c r="H8" s="77"/>
      <c r="I8" s="28"/>
      <c r="J8" s="29"/>
      <c r="K8" s="29"/>
      <c r="L8" s="30"/>
      <c r="M8" s="31"/>
      <c r="N8" s="29"/>
      <c r="O8" s="77"/>
      <c r="P8" s="50">
        <v>45.46</v>
      </c>
      <c r="Q8" s="59">
        <f t="shared" si="0"/>
        <v>184.54</v>
      </c>
      <c r="R8" s="60"/>
    </row>
    <row r="9" spans="1:18" ht="16.5" thickBot="1">
      <c r="A9" s="47" t="str">
        <f>Prezentace!B11</f>
        <v>P</v>
      </c>
      <c r="B9" s="43" t="str">
        <f>Prezentace!C11</f>
        <v>Červenka</v>
      </c>
      <c r="C9" s="14" t="str">
        <f>Prezentace!D11</f>
        <v>Pavel</v>
      </c>
      <c r="D9" s="76">
        <v>230</v>
      </c>
      <c r="E9" s="28"/>
      <c r="F9" s="29"/>
      <c r="G9" s="29"/>
      <c r="H9" s="77"/>
      <c r="I9" s="28"/>
      <c r="J9" s="29"/>
      <c r="K9" s="29"/>
      <c r="L9" s="30"/>
      <c r="M9" s="31"/>
      <c r="N9" s="29"/>
      <c r="O9" s="77"/>
      <c r="P9" s="50">
        <v>27.58</v>
      </c>
      <c r="Q9" s="59">
        <f t="shared" si="0"/>
        <v>202.42000000000002</v>
      </c>
      <c r="R9" s="60"/>
    </row>
    <row r="10" spans="1:18" ht="16.5" thickBot="1">
      <c r="A10" s="47" t="str">
        <f>Prezentace!B12</f>
        <v>R</v>
      </c>
      <c r="B10" s="43" t="str">
        <f>Prezentace!C12</f>
        <v>Červenka </v>
      </c>
      <c r="C10" s="14" t="str">
        <f>Prezentace!D12</f>
        <v>Pavel</v>
      </c>
      <c r="D10" s="76">
        <v>230</v>
      </c>
      <c r="E10" s="28"/>
      <c r="F10" s="29"/>
      <c r="G10" s="29"/>
      <c r="H10" s="77"/>
      <c r="I10" s="28"/>
      <c r="J10" s="29"/>
      <c r="K10" s="29"/>
      <c r="L10" s="30"/>
      <c r="M10" s="31"/>
      <c r="N10" s="29"/>
      <c r="O10" s="77"/>
      <c r="P10" s="50">
        <v>62.58</v>
      </c>
      <c r="Q10" s="59">
        <f t="shared" si="0"/>
        <v>167.42000000000002</v>
      </c>
      <c r="R10" s="60"/>
    </row>
    <row r="11" spans="1:18" ht="16.5" thickBot="1">
      <c r="A11" s="47" t="str">
        <f>Prezentace!B13</f>
        <v>P</v>
      </c>
      <c r="B11" s="43" t="str">
        <f>Prezentace!C13</f>
        <v>Fiala  </v>
      </c>
      <c r="C11" s="14" t="str">
        <f>Prezentace!D13</f>
        <v>Miroslav</v>
      </c>
      <c r="D11" s="76">
        <v>230</v>
      </c>
      <c r="E11" s="28"/>
      <c r="F11" s="29"/>
      <c r="G11" s="29"/>
      <c r="H11" s="77"/>
      <c r="I11" s="28"/>
      <c r="J11" s="29"/>
      <c r="K11" s="29"/>
      <c r="L11" s="30"/>
      <c r="M11" s="31"/>
      <c r="N11" s="29"/>
      <c r="O11" s="77"/>
      <c r="P11" s="50">
        <v>37.49</v>
      </c>
      <c r="Q11" s="59">
        <f t="shared" si="0"/>
        <v>192.51</v>
      </c>
      <c r="R11" s="60"/>
    </row>
    <row r="12" spans="1:18" ht="16.5" thickBot="1">
      <c r="A12" s="47" t="str">
        <f>Prezentace!B14</f>
        <v>P</v>
      </c>
      <c r="B12" s="43" t="str">
        <f>Prezentace!C14</f>
        <v>Fuksa  </v>
      </c>
      <c r="C12" s="14" t="str">
        <f>Prezentace!D14</f>
        <v>Viktor</v>
      </c>
      <c r="D12" s="76">
        <v>230</v>
      </c>
      <c r="E12" s="28"/>
      <c r="F12" s="29"/>
      <c r="G12" s="29"/>
      <c r="H12" s="77"/>
      <c r="I12" s="28"/>
      <c r="J12" s="29"/>
      <c r="K12" s="29"/>
      <c r="L12" s="30"/>
      <c r="M12" s="31"/>
      <c r="N12" s="29"/>
      <c r="O12" s="77"/>
      <c r="P12" s="50">
        <v>66.7</v>
      </c>
      <c r="Q12" s="59">
        <f t="shared" si="0"/>
        <v>163.3</v>
      </c>
      <c r="R12" s="60"/>
    </row>
    <row r="13" spans="1:18" ht="16.5" thickBot="1">
      <c r="A13" s="47" t="str">
        <f>Prezentace!B15</f>
        <v>P</v>
      </c>
      <c r="B13" s="43" t="str">
        <f>Prezentace!C15</f>
        <v>Herceg </v>
      </c>
      <c r="C13" s="14" t="str">
        <f>Prezentace!D15</f>
        <v>Bohumil</v>
      </c>
      <c r="D13" s="76">
        <v>230</v>
      </c>
      <c r="E13" s="28"/>
      <c r="F13" s="29"/>
      <c r="G13" s="29"/>
      <c r="H13" s="77"/>
      <c r="I13" s="28"/>
      <c r="J13" s="29"/>
      <c r="K13" s="29"/>
      <c r="L13" s="30"/>
      <c r="M13" s="31"/>
      <c r="N13" s="29"/>
      <c r="O13" s="77"/>
      <c r="P13" s="50">
        <v>42.78</v>
      </c>
      <c r="Q13" s="59">
        <f t="shared" si="0"/>
        <v>187.22</v>
      </c>
      <c r="R13" s="60"/>
    </row>
    <row r="14" spans="1:18" ht="16.5" thickBot="1">
      <c r="A14" s="47" t="str">
        <f>Prezentace!B16</f>
        <v>P</v>
      </c>
      <c r="B14" s="43" t="str">
        <f>Prezentace!C16</f>
        <v>Jelínek </v>
      </c>
      <c r="C14" s="14" t="str">
        <f>Prezentace!D16</f>
        <v>Antonín</v>
      </c>
      <c r="D14" s="76">
        <v>230</v>
      </c>
      <c r="E14" s="28"/>
      <c r="F14" s="29"/>
      <c r="G14" s="29"/>
      <c r="H14" s="77"/>
      <c r="I14" s="28"/>
      <c r="J14" s="29"/>
      <c r="K14" s="29"/>
      <c r="L14" s="30"/>
      <c r="M14" s="31"/>
      <c r="N14" s="29"/>
      <c r="O14" s="77"/>
      <c r="P14" s="50">
        <v>38.48</v>
      </c>
      <c r="Q14" s="59">
        <f t="shared" si="0"/>
        <v>191.52</v>
      </c>
      <c r="R14" s="60"/>
    </row>
    <row r="15" spans="1:18" ht="16.5" thickBot="1">
      <c r="A15" s="47" t="str">
        <f>Prezentace!B17</f>
        <v>R</v>
      </c>
      <c r="B15" s="43" t="str">
        <f>Prezentace!C17</f>
        <v>Jelínek </v>
      </c>
      <c r="C15" s="14" t="str">
        <f>Prezentace!D17</f>
        <v>Antonín</v>
      </c>
      <c r="D15" s="76">
        <v>230</v>
      </c>
      <c r="E15" s="28"/>
      <c r="F15" s="29"/>
      <c r="G15" s="29"/>
      <c r="H15" s="77"/>
      <c r="I15" s="28"/>
      <c r="J15" s="29"/>
      <c r="K15" s="29"/>
      <c r="L15" s="30"/>
      <c r="M15" s="31"/>
      <c r="N15" s="29"/>
      <c r="O15" s="77"/>
      <c r="P15" s="50">
        <v>46.62</v>
      </c>
      <c r="Q15" s="59">
        <f t="shared" si="0"/>
        <v>183.38</v>
      </c>
      <c r="R15" s="60"/>
    </row>
    <row r="16" spans="1:18" ht="16.5" thickBot="1">
      <c r="A16" s="47" t="str">
        <f>Prezentace!B18</f>
        <v>P</v>
      </c>
      <c r="B16" s="43" t="str">
        <f>Prezentace!C18</f>
        <v>Koch   ml.</v>
      </c>
      <c r="C16" s="14" t="str">
        <f>Prezentace!D18</f>
        <v>Miroslav</v>
      </c>
      <c r="D16" s="76">
        <v>230</v>
      </c>
      <c r="E16" s="28"/>
      <c r="F16" s="29"/>
      <c r="G16" s="29"/>
      <c r="H16" s="77"/>
      <c r="I16" s="28"/>
      <c r="J16" s="29"/>
      <c r="K16" s="29"/>
      <c r="L16" s="30"/>
      <c r="M16" s="31"/>
      <c r="N16" s="29"/>
      <c r="O16" s="77"/>
      <c r="P16" s="50">
        <v>50.88</v>
      </c>
      <c r="Q16" s="59">
        <f t="shared" si="0"/>
        <v>179.12</v>
      </c>
      <c r="R16" s="60"/>
    </row>
    <row r="17" spans="1:18" ht="16.5" thickBot="1">
      <c r="A17" s="47" t="str">
        <f>Prezentace!B19</f>
        <v>P</v>
      </c>
      <c r="B17" s="43" t="str">
        <f>Prezentace!C19</f>
        <v>Koch  st. </v>
      </c>
      <c r="C17" s="14" t="str">
        <f>Prezentace!D19</f>
        <v>Miroslav</v>
      </c>
      <c r="D17" s="76">
        <v>230</v>
      </c>
      <c r="E17" s="28"/>
      <c r="F17" s="29"/>
      <c r="G17" s="29"/>
      <c r="H17" s="77"/>
      <c r="I17" s="28"/>
      <c r="J17" s="29"/>
      <c r="K17" s="29"/>
      <c r="L17" s="30"/>
      <c r="M17" s="31"/>
      <c r="N17" s="29"/>
      <c r="O17" s="77"/>
      <c r="P17" s="50">
        <v>51.24</v>
      </c>
      <c r="Q17" s="59">
        <f t="shared" si="0"/>
        <v>178.76</v>
      </c>
      <c r="R17" s="60"/>
    </row>
    <row r="18" spans="1:18" ht="16.5" thickBot="1">
      <c r="A18" s="47" t="str">
        <f>Prezentace!B20</f>
        <v>R</v>
      </c>
      <c r="B18" s="43" t="str">
        <f>Prezentace!C20</f>
        <v>Koch  st. </v>
      </c>
      <c r="C18" s="14" t="str">
        <f>Prezentace!D20</f>
        <v>Miroslav</v>
      </c>
      <c r="D18" s="76">
        <v>230</v>
      </c>
      <c r="E18" s="28"/>
      <c r="F18" s="29"/>
      <c r="G18" s="29"/>
      <c r="H18" s="77"/>
      <c r="I18" s="28"/>
      <c r="J18" s="29"/>
      <c r="K18" s="29"/>
      <c r="L18" s="30"/>
      <c r="M18" s="31"/>
      <c r="N18" s="29"/>
      <c r="O18" s="77"/>
      <c r="P18" s="50">
        <v>119.2</v>
      </c>
      <c r="Q18" s="59">
        <f t="shared" si="0"/>
        <v>110.8</v>
      </c>
      <c r="R18" s="60"/>
    </row>
    <row r="19" spans="1:18" ht="16.5" thickBot="1">
      <c r="A19" s="47" t="str">
        <f>Prezentace!B21</f>
        <v>P</v>
      </c>
      <c r="B19" s="43" t="str">
        <f>Prezentace!C21</f>
        <v>Koltai</v>
      </c>
      <c r="C19" s="14" t="str">
        <f>Prezentace!D21</f>
        <v>Pavel</v>
      </c>
      <c r="D19" s="76">
        <v>230</v>
      </c>
      <c r="E19" s="28"/>
      <c r="F19" s="29"/>
      <c r="G19" s="29"/>
      <c r="H19" s="77"/>
      <c r="I19" s="28"/>
      <c r="J19" s="29"/>
      <c r="K19" s="29"/>
      <c r="L19" s="30"/>
      <c r="M19" s="31"/>
      <c r="N19" s="29"/>
      <c r="O19" s="77"/>
      <c r="P19" s="50">
        <v>36.75</v>
      </c>
      <c r="Q19" s="59">
        <f t="shared" si="0"/>
        <v>193.25</v>
      </c>
      <c r="R19" s="60"/>
    </row>
    <row r="20" spans="1:18" ht="16.5" thickBot="1">
      <c r="A20" s="47" t="str">
        <f>Prezentace!B22</f>
        <v>P</v>
      </c>
      <c r="B20" s="43" t="str">
        <f>Prezentace!C22</f>
        <v>Kostříž </v>
      </c>
      <c r="C20" s="14" t="str">
        <f>Prezentace!D22</f>
        <v>Jaroslav</v>
      </c>
      <c r="D20" s="76">
        <v>230</v>
      </c>
      <c r="E20" s="28"/>
      <c r="F20" s="29"/>
      <c r="G20" s="29"/>
      <c r="H20" s="77"/>
      <c r="I20" s="28"/>
      <c r="J20" s="29"/>
      <c r="K20" s="29"/>
      <c r="L20" s="30"/>
      <c r="M20" s="31"/>
      <c r="N20" s="29"/>
      <c r="O20" s="77"/>
      <c r="P20" s="50">
        <v>47.19</v>
      </c>
      <c r="Q20" s="59">
        <f t="shared" si="0"/>
        <v>182.81</v>
      </c>
      <c r="R20" s="60"/>
    </row>
    <row r="21" spans="1:18" ht="16.5" thickBot="1">
      <c r="A21" s="47" t="str">
        <f>Prezentace!B23</f>
        <v>P</v>
      </c>
      <c r="B21" s="43" t="str">
        <f>Prezentace!C23</f>
        <v>Krejča</v>
      </c>
      <c r="C21" s="14" t="str">
        <f>Prezentace!D23</f>
        <v>Miroslav</v>
      </c>
      <c r="D21" s="76">
        <v>230</v>
      </c>
      <c r="E21" s="28"/>
      <c r="F21" s="29"/>
      <c r="G21" s="29"/>
      <c r="H21" s="77"/>
      <c r="I21" s="28"/>
      <c r="J21" s="29"/>
      <c r="K21" s="29"/>
      <c r="L21" s="30"/>
      <c r="M21" s="31"/>
      <c r="N21" s="29"/>
      <c r="O21" s="77"/>
      <c r="P21" s="50">
        <v>70.7</v>
      </c>
      <c r="Q21" s="59">
        <f t="shared" si="0"/>
        <v>159.3</v>
      </c>
      <c r="R21" s="60"/>
    </row>
    <row r="22" spans="1:18" ht="16.5" thickBot="1">
      <c r="A22" s="47" t="str">
        <f>Prezentace!B24</f>
        <v>P</v>
      </c>
      <c r="B22" s="43" t="str">
        <f>Prezentace!C24</f>
        <v>Machek</v>
      </c>
      <c r="C22" s="14" t="str">
        <f>Prezentace!D24</f>
        <v>Pavel</v>
      </c>
      <c r="D22" s="76">
        <v>230</v>
      </c>
      <c r="E22" s="28"/>
      <c r="F22" s="29"/>
      <c r="G22" s="29"/>
      <c r="H22" s="77"/>
      <c r="I22" s="28"/>
      <c r="J22" s="29"/>
      <c r="K22" s="29"/>
      <c r="L22" s="30"/>
      <c r="M22" s="31"/>
      <c r="N22" s="29"/>
      <c r="O22" s="77"/>
      <c r="P22" s="50">
        <v>26.28</v>
      </c>
      <c r="Q22" s="59">
        <f t="shared" si="0"/>
        <v>203.72</v>
      </c>
      <c r="R22" s="60"/>
    </row>
    <row r="23" spans="1:18" ht="16.5" thickBot="1">
      <c r="A23" s="47" t="str">
        <f>Prezentace!B25</f>
        <v>P</v>
      </c>
      <c r="B23" s="43" t="str">
        <f>Prezentace!C25</f>
        <v>Marek</v>
      </c>
      <c r="C23" s="14" t="str">
        <f>Prezentace!D25</f>
        <v>Petr</v>
      </c>
      <c r="D23" s="76">
        <v>230</v>
      </c>
      <c r="E23" s="28"/>
      <c r="F23" s="29"/>
      <c r="G23" s="29"/>
      <c r="H23" s="77"/>
      <c r="I23" s="28"/>
      <c r="J23" s="29"/>
      <c r="K23" s="29"/>
      <c r="L23" s="30"/>
      <c r="M23" s="31"/>
      <c r="N23" s="29"/>
      <c r="O23" s="77"/>
      <c r="P23" s="50">
        <v>28.22</v>
      </c>
      <c r="Q23" s="59">
        <f t="shared" si="0"/>
        <v>201.78</v>
      </c>
      <c r="R23" s="60"/>
    </row>
    <row r="24" spans="1:18" ht="16.5" thickBot="1">
      <c r="A24" s="47" t="str">
        <f>Prezentace!B26</f>
        <v>P</v>
      </c>
      <c r="B24" s="43" t="str">
        <f>Prezentace!C26</f>
        <v>Mareš</v>
      </c>
      <c r="C24" s="14" t="str">
        <f>Prezentace!D26</f>
        <v>Rostislav</v>
      </c>
      <c r="D24" s="76">
        <v>230</v>
      </c>
      <c r="E24" s="28"/>
      <c r="F24" s="29"/>
      <c r="G24" s="29"/>
      <c r="H24" s="77"/>
      <c r="I24" s="28"/>
      <c r="J24" s="29"/>
      <c r="K24" s="29"/>
      <c r="L24" s="30"/>
      <c r="M24" s="31"/>
      <c r="N24" s="29"/>
      <c r="O24" s="77"/>
      <c r="P24" s="50">
        <v>64.77</v>
      </c>
      <c r="Q24" s="59">
        <f t="shared" si="0"/>
        <v>165.23000000000002</v>
      </c>
      <c r="R24" s="60"/>
    </row>
    <row r="25" spans="1:18" ht="16.5" thickBot="1">
      <c r="A25" s="47" t="str">
        <f>Prezentace!B27</f>
        <v>P</v>
      </c>
      <c r="B25" s="43" t="str">
        <f>Prezentace!C27</f>
        <v>Martinec P1</v>
      </c>
      <c r="C25" s="14" t="str">
        <f>Prezentace!D27</f>
        <v>Radovan</v>
      </c>
      <c r="D25" s="76">
        <v>200</v>
      </c>
      <c r="E25" s="28"/>
      <c r="F25" s="29"/>
      <c r="G25" s="29"/>
      <c r="H25" s="77"/>
      <c r="I25" s="28"/>
      <c r="J25" s="29"/>
      <c r="K25" s="29"/>
      <c r="L25" s="30"/>
      <c r="M25" s="31"/>
      <c r="N25" s="29"/>
      <c r="O25" s="77"/>
      <c r="P25" s="50">
        <v>46.4</v>
      </c>
      <c r="Q25" s="59">
        <f t="shared" si="0"/>
        <v>153.6</v>
      </c>
      <c r="R25" s="60"/>
    </row>
    <row r="26" spans="1:18" ht="16.5" thickBot="1">
      <c r="A26" s="47" t="str">
        <f>Prezentace!B28</f>
        <v>P</v>
      </c>
      <c r="B26" s="43" t="str">
        <f>Prezentace!C28</f>
        <v>Martinec P2</v>
      </c>
      <c r="C26" s="14" t="str">
        <f>Prezentace!D28</f>
        <v>Radovan</v>
      </c>
      <c r="D26" s="76">
        <v>200</v>
      </c>
      <c r="E26" s="28"/>
      <c r="F26" s="29"/>
      <c r="G26" s="29"/>
      <c r="H26" s="77"/>
      <c r="I26" s="28"/>
      <c r="J26" s="29"/>
      <c r="K26" s="29"/>
      <c r="L26" s="30"/>
      <c r="M26" s="31"/>
      <c r="N26" s="29"/>
      <c r="O26" s="77"/>
      <c r="P26" s="50">
        <v>51.93</v>
      </c>
      <c r="Q26" s="59">
        <f t="shared" si="0"/>
        <v>148.07</v>
      </c>
      <c r="R26" s="60"/>
    </row>
    <row r="27" spans="1:18" ht="16.5" thickBot="1">
      <c r="A27" s="47" t="str">
        <f>Prezentace!B29</f>
        <v>P</v>
      </c>
      <c r="B27" s="43" t="str">
        <f>Prezentace!C29</f>
        <v>Matějka  ml.</v>
      </c>
      <c r="C27" s="14" t="str">
        <f>Prezentace!D29</f>
        <v>Milan</v>
      </c>
      <c r="D27" s="76">
        <v>230</v>
      </c>
      <c r="E27" s="28"/>
      <c r="F27" s="29"/>
      <c r="G27" s="29"/>
      <c r="H27" s="77"/>
      <c r="I27" s="28"/>
      <c r="J27" s="29"/>
      <c r="K27" s="29"/>
      <c r="L27" s="30"/>
      <c r="M27" s="31"/>
      <c r="N27" s="29"/>
      <c r="O27" s="77"/>
      <c r="P27" s="50">
        <v>39.12</v>
      </c>
      <c r="Q27" s="59">
        <f t="shared" si="0"/>
        <v>190.88</v>
      </c>
      <c r="R27" s="60"/>
    </row>
    <row r="28" spans="1:18" ht="16.5" thickBot="1">
      <c r="A28" s="47" t="str">
        <f>Prezentace!B30</f>
        <v>P</v>
      </c>
      <c r="B28" s="43" t="str">
        <f>Prezentace!C30</f>
        <v>Matějka st.</v>
      </c>
      <c r="C28" s="14" t="str">
        <f>Prezentace!D30</f>
        <v>Milan</v>
      </c>
      <c r="D28" s="76">
        <v>230</v>
      </c>
      <c r="E28" s="28"/>
      <c r="F28" s="29"/>
      <c r="G28" s="29"/>
      <c r="H28" s="77"/>
      <c r="I28" s="28"/>
      <c r="J28" s="29"/>
      <c r="K28" s="29"/>
      <c r="L28" s="30"/>
      <c r="M28" s="31"/>
      <c r="N28" s="29"/>
      <c r="O28" s="77"/>
      <c r="P28" s="50">
        <v>81.36</v>
      </c>
      <c r="Q28" s="59">
        <f t="shared" si="0"/>
        <v>148.64</v>
      </c>
      <c r="R28" s="60"/>
    </row>
    <row r="29" spans="1:18" ht="16.5" thickBot="1">
      <c r="A29" s="47" t="str">
        <f>Prezentace!B31</f>
        <v>P</v>
      </c>
      <c r="B29" s="43" t="str">
        <f>Prezentace!C31</f>
        <v>Mesaroš</v>
      </c>
      <c r="C29" s="14" t="str">
        <f>Prezentace!D31</f>
        <v>Ondřej</v>
      </c>
      <c r="D29" s="76">
        <v>230</v>
      </c>
      <c r="E29" s="28"/>
      <c r="F29" s="29"/>
      <c r="G29" s="29"/>
      <c r="H29" s="77"/>
      <c r="I29" s="28"/>
      <c r="J29" s="29"/>
      <c r="K29" s="29"/>
      <c r="L29" s="30"/>
      <c r="M29" s="31"/>
      <c r="N29" s="29"/>
      <c r="O29" s="77"/>
      <c r="P29" s="50">
        <v>34.71</v>
      </c>
      <c r="Q29" s="59">
        <f t="shared" si="0"/>
        <v>195.29</v>
      </c>
      <c r="R29" s="60"/>
    </row>
    <row r="30" spans="1:18" ht="16.5" thickBot="1">
      <c r="A30" s="47" t="str">
        <f>Prezentace!B32</f>
        <v>P</v>
      </c>
      <c r="B30" s="43" t="str">
        <f>Prezentace!C32</f>
        <v>Nikodým</v>
      </c>
      <c r="C30" s="14" t="str">
        <f>Prezentace!D32</f>
        <v>David</v>
      </c>
      <c r="D30" s="76">
        <v>230</v>
      </c>
      <c r="E30" s="28"/>
      <c r="F30" s="29"/>
      <c r="G30" s="29"/>
      <c r="H30" s="77"/>
      <c r="I30" s="28"/>
      <c r="J30" s="29"/>
      <c r="K30" s="29"/>
      <c r="L30" s="30"/>
      <c r="M30" s="31"/>
      <c r="N30" s="29"/>
      <c r="O30" s="77"/>
      <c r="P30" s="50">
        <v>24.77</v>
      </c>
      <c r="Q30" s="59">
        <f t="shared" si="0"/>
        <v>205.23</v>
      </c>
      <c r="R30" s="60"/>
    </row>
    <row r="31" spans="1:17" ht="16.5" thickBot="1">
      <c r="A31" s="47" t="str">
        <f>Prezentace!B33</f>
        <v>P</v>
      </c>
      <c r="B31" s="43" t="str">
        <f>Prezentace!C33</f>
        <v>Pavlíček</v>
      </c>
      <c r="C31" s="14" t="str">
        <f>Prezentace!D33</f>
        <v>Petr</v>
      </c>
      <c r="D31" s="76">
        <v>230</v>
      </c>
      <c r="E31" s="28"/>
      <c r="F31" s="29"/>
      <c r="G31" s="29"/>
      <c r="H31" s="77"/>
      <c r="I31" s="28"/>
      <c r="J31" s="29"/>
      <c r="K31" s="29"/>
      <c r="L31" s="30"/>
      <c r="M31" s="31"/>
      <c r="N31" s="29"/>
      <c r="O31" s="77"/>
      <c r="P31" s="50">
        <v>129.6</v>
      </c>
      <c r="Q31" s="59">
        <f t="shared" si="0"/>
        <v>100.4</v>
      </c>
    </row>
    <row r="32" spans="1:17" ht="16.5" thickBot="1">
      <c r="A32" s="47" t="str">
        <f>Prezentace!B34</f>
        <v>P</v>
      </c>
      <c r="B32" s="43" t="str">
        <f>Prezentace!C34</f>
        <v>Pechánek</v>
      </c>
      <c r="C32" s="14" t="str">
        <f>Prezentace!D34</f>
        <v>Milan st</v>
      </c>
      <c r="D32" s="76">
        <v>230</v>
      </c>
      <c r="E32" s="28"/>
      <c r="F32" s="29"/>
      <c r="G32" s="29"/>
      <c r="H32" s="77"/>
      <c r="I32" s="28"/>
      <c r="J32" s="29"/>
      <c r="K32" s="29"/>
      <c r="L32" s="30"/>
      <c r="M32" s="31"/>
      <c r="N32" s="29"/>
      <c r="O32" s="77"/>
      <c r="P32" s="50">
        <v>51.96</v>
      </c>
      <c r="Q32" s="59">
        <f t="shared" si="0"/>
        <v>178.04</v>
      </c>
    </row>
    <row r="33" spans="1:17" s="5" customFormat="1" ht="16.5" thickBot="1">
      <c r="A33" s="47" t="str">
        <f>Prezentace!B35</f>
        <v>P</v>
      </c>
      <c r="B33" s="43" t="str">
        <f>Prezentace!C35</f>
        <v>Píša </v>
      </c>
      <c r="C33" s="14" t="str">
        <f>Prezentace!D35</f>
        <v>Ladislav</v>
      </c>
      <c r="D33" s="76">
        <v>230</v>
      </c>
      <c r="E33" s="28"/>
      <c r="F33" s="29"/>
      <c r="G33" s="29"/>
      <c r="H33" s="77"/>
      <c r="I33" s="28"/>
      <c r="J33" s="29"/>
      <c r="K33" s="29"/>
      <c r="L33" s="30"/>
      <c r="M33" s="31"/>
      <c r="N33" s="29"/>
      <c r="O33" s="77"/>
      <c r="P33" s="50">
        <v>48.54</v>
      </c>
      <c r="Q33" s="59">
        <f t="shared" si="0"/>
        <v>181.46</v>
      </c>
    </row>
    <row r="34" spans="1:17" s="5" customFormat="1" ht="16.5" thickBot="1">
      <c r="A34" s="47" t="str">
        <f>Prezentace!B36</f>
        <v>P</v>
      </c>
      <c r="B34" s="43" t="str">
        <f>Prezentace!C36</f>
        <v>Plecer </v>
      </c>
      <c r="C34" s="14" t="str">
        <f>Prezentace!D36</f>
        <v>Josef</v>
      </c>
      <c r="D34" s="76">
        <v>230</v>
      </c>
      <c r="E34" s="28"/>
      <c r="F34" s="29"/>
      <c r="G34" s="29"/>
      <c r="H34" s="77"/>
      <c r="I34" s="28"/>
      <c r="J34" s="29"/>
      <c r="K34" s="29"/>
      <c r="L34" s="30"/>
      <c r="M34" s="31"/>
      <c r="N34" s="29"/>
      <c r="O34" s="77"/>
      <c r="P34" s="50">
        <v>56.61</v>
      </c>
      <c r="Q34" s="59">
        <f t="shared" si="0"/>
        <v>173.39</v>
      </c>
    </row>
    <row r="35" spans="1:17" s="5" customFormat="1" ht="16.5" thickBot="1">
      <c r="A35" s="47" t="str">
        <f>Prezentace!B37</f>
        <v>P</v>
      </c>
      <c r="B35" s="43" t="str">
        <f>Prezentace!C37</f>
        <v>Seitl </v>
      </c>
      <c r="C35" s="14" t="str">
        <f>Prezentace!D37</f>
        <v>Aleš</v>
      </c>
      <c r="D35" s="76">
        <v>230</v>
      </c>
      <c r="E35" s="28"/>
      <c r="F35" s="29"/>
      <c r="G35" s="29"/>
      <c r="H35" s="77"/>
      <c r="I35" s="28"/>
      <c r="J35" s="29"/>
      <c r="K35" s="29"/>
      <c r="L35" s="30"/>
      <c r="M35" s="31"/>
      <c r="N35" s="29"/>
      <c r="O35" s="77"/>
      <c r="P35" s="50">
        <v>37.12</v>
      </c>
      <c r="Q35" s="59">
        <f t="shared" si="0"/>
        <v>192.88</v>
      </c>
    </row>
    <row r="36" spans="1:17" s="5" customFormat="1" ht="16.5" thickBot="1">
      <c r="A36" s="47" t="str">
        <f>Prezentace!B38</f>
        <v>R</v>
      </c>
      <c r="B36" s="43" t="str">
        <f>Prezentace!C38</f>
        <v>Seitl </v>
      </c>
      <c r="C36" s="14" t="str">
        <f>Prezentace!D38</f>
        <v>Aleš</v>
      </c>
      <c r="D36" s="76">
        <v>230</v>
      </c>
      <c r="E36" s="28"/>
      <c r="F36" s="29"/>
      <c r="G36" s="29"/>
      <c r="H36" s="77"/>
      <c r="I36" s="28"/>
      <c r="J36" s="29"/>
      <c r="K36" s="29"/>
      <c r="L36" s="30"/>
      <c r="M36" s="31"/>
      <c r="N36" s="29"/>
      <c r="O36" s="77"/>
      <c r="P36" s="50">
        <v>47.91</v>
      </c>
      <c r="Q36" s="59">
        <f t="shared" si="0"/>
        <v>182.09</v>
      </c>
    </row>
    <row r="37" spans="1:17" s="5" customFormat="1" ht="16.5" thickBot="1">
      <c r="A37" s="47" t="str">
        <f>Prezentace!B39</f>
        <v>P</v>
      </c>
      <c r="B37" s="43" t="str">
        <f>Prezentace!C39</f>
        <v>Smejkal</v>
      </c>
      <c r="C37" s="14" t="str">
        <f>Prezentace!D39</f>
        <v>Martin</v>
      </c>
      <c r="D37" s="76">
        <v>230</v>
      </c>
      <c r="E37" s="28"/>
      <c r="F37" s="29"/>
      <c r="G37" s="29"/>
      <c r="H37" s="77"/>
      <c r="I37" s="28"/>
      <c r="J37" s="29"/>
      <c r="K37" s="29"/>
      <c r="L37" s="30"/>
      <c r="M37" s="31"/>
      <c r="N37" s="29"/>
      <c r="O37" s="77"/>
      <c r="P37" s="50">
        <v>20.65</v>
      </c>
      <c r="Q37" s="59">
        <f t="shared" si="0"/>
        <v>209.35</v>
      </c>
    </row>
    <row r="38" spans="1:17" s="5" customFormat="1" ht="16.5" thickBot="1">
      <c r="A38" s="47" t="str">
        <f>Prezentace!B40</f>
        <v>P</v>
      </c>
      <c r="B38" s="43" t="str">
        <f>Prezentace!C40</f>
        <v>Svoboda</v>
      </c>
      <c r="C38" s="14" t="str">
        <f>Prezentace!D40</f>
        <v>Michal</v>
      </c>
      <c r="D38" s="76">
        <v>230</v>
      </c>
      <c r="E38" s="28"/>
      <c r="F38" s="29"/>
      <c r="G38" s="29"/>
      <c r="H38" s="77"/>
      <c r="I38" s="28"/>
      <c r="J38" s="29"/>
      <c r="K38" s="29"/>
      <c r="L38" s="30"/>
      <c r="M38" s="31"/>
      <c r="N38" s="29"/>
      <c r="O38" s="77"/>
      <c r="P38" s="50">
        <v>25.8</v>
      </c>
      <c r="Q38" s="59">
        <f t="shared" si="0"/>
        <v>204.2</v>
      </c>
    </row>
    <row r="39" spans="1:17" s="5" customFormat="1" ht="16.5" thickBot="1">
      <c r="A39" s="47" t="str">
        <f>Prezentace!B41</f>
        <v>P</v>
      </c>
      <c r="B39" s="43" t="str">
        <f>Prezentace!C41</f>
        <v>Svoboda P1</v>
      </c>
      <c r="C39" s="14" t="str">
        <f>Prezentace!D41</f>
        <v>Daniel</v>
      </c>
      <c r="D39" s="76">
        <v>230</v>
      </c>
      <c r="E39" s="28"/>
      <c r="F39" s="29"/>
      <c r="G39" s="29"/>
      <c r="H39" s="77"/>
      <c r="I39" s="28"/>
      <c r="J39" s="29"/>
      <c r="K39" s="29"/>
      <c r="L39" s="30"/>
      <c r="M39" s="31"/>
      <c r="N39" s="29"/>
      <c r="O39" s="77"/>
      <c r="P39" s="50">
        <v>71.37</v>
      </c>
      <c r="Q39" s="59">
        <f t="shared" si="0"/>
        <v>158.63</v>
      </c>
    </row>
    <row r="40" spans="1:17" s="5" customFormat="1" ht="16.5" thickBot="1">
      <c r="A40" s="47" t="str">
        <f>Prezentace!B42</f>
        <v>P</v>
      </c>
      <c r="B40" s="43" t="str">
        <f>Prezentace!C42</f>
        <v>Svoboda P2</v>
      </c>
      <c r="C40" s="14" t="str">
        <f>Prezentace!D42</f>
        <v>Daniel</v>
      </c>
      <c r="D40" s="76">
        <v>230</v>
      </c>
      <c r="E40" s="28"/>
      <c r="F40" s="29"/>
      <c r="G40" s="29"/>
      <c r="H40" s="77"/>
      <c r="I40" s="28"/>
      <c r="J40" s="29"/>
      <c r="K40" s="29"/>
      <c r="L40" s="30"/>
      <c r="M40" s="31"/>
      <c r="N40" s="29"/>
      <c r="O40" s="77"/>
      <c r="P40" s="50">
        <v>41.47</v>
      </c>
      <c r="Q40" s="59">
        <f t="shared" si="0"/>
        <v>188.53</v>
      </c>
    </row>
    <row r="41" spans="1:17" s="5" customFormat="1" ht="16.5" thickBot="1">
      <c r="A41" s="47" t="str">
        <f>Prezentace!B43</f>
        <v>P</v>
      </c>
      <c r="B41" s="43" t="str">
        <f>Prezentace!C43</f>
        <v>Šíma</v>
      </c>
      <c r="C41" s="14" t="str">
        <f>Prezentace!D43</f>
        <v>Richard</v>
      </c>
      <c r="D41" s="76">
        <v>230</v>
      </c>
      <c r="E41" s="28"/>
      <c r="F41" s="29"/>
      <c r="G41" s="29"/>
      <c r="H41" s="77"/>
      <c r="I41" s="28"/>
      <c r="J41" s="29"/>
      <c r="K41" s="29"/>
      <c r="L41" s="30"/>
      <c r="M41" s="31"/>
      <c r="N41" s="29"/>
      <c r="O41" s="77"/>
      <c r="P41" s="50">
        <v>45.85</v>
      </c>
      <c r="Q41" s="59">
        <f t="shared" si="0"/>
        <v>184.15</v>
      </c>
    </row>
    <row r="42" spans="1:17" s="5" customFormat="1" ht="16.5" thickBot="1">
      <c r="A42" s="47" t="str">
        <f>Prezentace!B44</f>
        <v>P</v>
      </c>
      <c r="B42" s="43" t="str">
        <f>Prezentace!C44</f>
        <v>Švihálek </v>
      </c>
      <c r="C42" s="14" t="str">
        <f>Prezentace!D44</f>
        <v>Jiří</v>
      </c>
      <c r="D42" s="76">
        <v>230</v>
      </c>
      <c r="E42" s="28"/>
      <c r="F42" s="29"/>
      <c r="G42" s="29"/>
      <c r="H42" s="77"/>
      <c r="I42" s="28"/>
      <c r="J42" s="29"/>
      <c r="K42" s="29"/>
      <c r="L42" s="30"/>
      <c r="M42" s="31"/>
      <c r="N42" s="29"/>
      <c r="O42" s="77"/>
      <c r="P42" s="50">
        <v>45.07</v>
      </c>
      <c r="Q42" s="59">
        <f t="shared" si="0"/>
        <v>184.93</v>
      </c>
    </row>
    <row r="43" spans="1:17" s="5" customFormat="1" ht="16.5" thickBot="1">
      <c r="A43" s="47" t="str">
        <f>Prezentace!B45</f>
        <v>R</v>
      </c>
      <c r="B43" s="43" t="str">
        <f>Prezentace!C45</f>
        <v>Švihálek </v>
      </c>
      <c r="C43" s="14" t="str">
        <f>Prezentace!D45</f>
        <v>Jiří</v>
      </c>
      <c r="D43" s="76">
        <v>230</v>
      </c>
      <c r="E43" s="28"/>
      <c r="F43" s="29"/>
      <c r="G43" s="29"/>
      <c r="H43" s="77"/>
      <c r="I43" s="28"/>
      <c r="J43" s="29"/>
      <c r="K43" s="29"/>
      <c r="L43" s="30"/>
      <c r="M43" s="31"/>
      <c r="N43" s="29"/>
      <c r="O43" s="77"/>
      <c r="P43" s="50">
        <v>72.44</v>
      </c>
      <c r="Q43" s="59">
        <f t="shared" si="0"/>
        <v>157.56</v>
      </c>
    </row>
    <row r="44" spans="1:17" s="5" customFormat="1" ht="16.5" thickBot="1">
      <c r="A44" s="47" t="str">
        <f>Prezentace!B46</f>
        <v>P</v>
      </c>
      <c r="B44" s="43" t="str">
        <f>Prezentace!C46</f>
        <v>Toman SH</v>
      </c>
      <c r="C44" s="14" t="str">
        <f>Prezentace!D46</f>
        <v>František</v>
      </c>
      <c r="D44" s="76">
        <v>230</v>
      </c>
      <c r="E44" s="28"/>
      <c r="F44" s="29"/>
      <c r="G44" s="29"/>
      <c r="H44" s="77"/>
      <c r="I44" s="28"/>
      <c r="J44" s="29"/>
      <c r="K44" s="29"/>
      <c r="L44" s="30"/>
      <c r="M44" s="31"/>
      <c r="N44" s="29"/>
      <c r="O44" s="77"/>
      <c r="P44" s="50">
        <v>48.25</v>
      </c>
      <c r="Q44" s="59">
        <f t="shared" si="0"/>
        <v>181.75</v>
      </c>
    </row>
    <row r="45" spans="1:17" s="5" customFormat="1" ht="16.5" thickBot="1">
      <c r="A45" s="47" t="str">
        <f>Prezentace!B47</f>
        <v>P</v>
      </c>
      <c r="B45" s="43" t="str">
        <f>Prezentace!C47</f>
        <v>Vejslík </v>
      </c>
      <c r="C45" s="14" t="str">
        <f>Prezentace!D47</f>
        <v>Vladimír</v>
      </c>
      <c r="D45" s="76">
        <v>230</v>
      </c>
      <c r="E45" s="28"/>
      <c r="F45" s="29"/>
      <c r="G45" s="29"/>
      <c r="H45" s="77"/>
      <c r="I45" s="28"/>
      <c r="J45" s="29"/>
      <c r="K45" s="29"/>
      <c r="L45" s="30"/>
      <c r="M45" s="31"/>
      <c r="N45" s="29"/>
      <c r="O45" s="77"/>
      <c r="P45" s="50">
        <v>46.67</v>
      </c>
      <c r="Q45" s="59">
        <f t="shared" si="0"/>
        <v>183.32999999999998</v>
      </c>
    </row>
    <row r="46" spans="1:17" s="5" customFormat="1" ht="16.5" thickBot="1">
      <c r="A46" s="47" t="str">
        <f>Prezentace!B48</f>
        <v>P</v>
      </c>
      <c r="B46" s="43" t="str">
        <f>Prezentace!C48</f>
        <v>Wrzecionko</v>
      </c>
      <c r="C46" s="14" t="str">
        <f>Prezentace!D48</f>
        <v>Albert</v>
      </c>
      <c r="D46" s="76">
        <v>230</v>
      </c>
      <c r="E46" s="28"/>
      <c r="F46" s="29"/>
      <c r="G46" s="29"/>
      <c r="H46" s="77"/>
      <c r="I46" s="28"/>
      <c r="J46" s="29"/>
      <c r="K46" s="29"/>
      <c r="L46" s="30"/>
      <c r="M46" s="31"/>
      <c r="N46" s="29"/>
      <c r="O46" s="77"/>
      <c r="P46" s="50">
        <v>88.15</v>
      </c>
      <c r="Q46" s="59">
        <f t="shared" si="0"/>
        <v>141.85</v>
      </c>
    </row>
    <row r="47" spans="1:17" s="5" customFormat="1" ht="16.5" thickBot="1">
      <c r="A47" s="47" t="str">
        <f>Prezentace!B49</f>
        <v>P</v>
      </c>
      <c r="B47" s="43" t="str">
        <f>Prezentace!C49</f>
        <v>Získal </v>
      </c>
      <c r="C47" s="14" t="str">
        <f>Prezentace!D49</f>
        <v>Karel</v>
      </c>
      <c r="D47" s="76">
        <v>230</v>
      </c>
      <c r="E47" s="28"/>
      <c r="F47" s="29"/>
      <c r="G47" s="29"/>
      <c r="H47" s="77"/>
      <c r="I47" s="28"/>
      <c r="J47" s="29"/>
      <c r="K47" s="29"/>
      <c r="L47" s="30"/>
      <c r="M47" s="31"/>
      <c r="N47" s="29"/>
      <c r="O47" s="77"/>
      <c r="P47" s="50">
        <v>40.08</v>
      </c>
      <c r="Q47" s="59">
        <f t="shared" si="0"/>
        <v>189.92000000000002</v>
      </c>
    </row>
    <row r="48" spans="1:17" s="5" customFormat="1" ht="16.5" thickBot="1">
      <c r="A48" s="47" t="str">
        <f>Prezentace!B50</f>
        <v>P</v>
      </c>
      <c r="B48" s="43" t="str">
        <f>Prezentace!C50</f>
        <v>Žemlička </v>
      </c>
      <c r="C48" s="14" t="str">
        <f>Prezentace!D50</f>
        <v>Ladislav</v>
      </c>
      <c r="D48" s="76">
        <v>230</v>
      </c>
      <c r="E48" s="28"/>
      <c r="F48" s="29"/>
      <c r="G48" s="29"/>
      <c r="H48" s="77"/>
      <c r="I48" s="28"/>
      <c r="J48" s="29"/>
      <c r="K48" s="29"/>
      <c r="L48" s="30"/>
      <c r="M48" s="31"/>
      <c r="N48" s="29"/>
      <c r="O48" s="77"/>
      <c r="P48" s="50">
        <v>78.45</v>
      </c>
      <c r="Q48" s="59">
        <f t="shared" si="0"/>
        <v>151.55</v>
      </c>
    </row>
    <row r="49" spans="1:17" s="5" customFormat="1" ht="16.5" thickBot="1">
      <c r="A49" s="47" t="str">
        <f>Prezentace!B51</f>
        <v>P</v>
      </c>
      <c r="B49" s="43">
        <f>Prezentace!C51</f>
        <v>0</v>
      </c>
      <c r="C49" s="14">
        <f>Prezentace!D51</f>
        <v>0</v>
      </c>
      <c r="D49" s="76"/>
      <c r="E49" s="28"/>
      <c r="F49" s="29"/>
      <c r="G49" s="29"/>
      <c r="H49" s="77"/>
      <c r="I49" s="28"/>
      <c r="J49" s="29"/>
      <c r="K49" s="29"/>
      <c r="L49" s="30"/>
      <c r="M49" s="31"/>
      <c r="N49" s="29"/>
      <c r="O49" s="77"/>
      <c r="P49" s="50"/>
      <c r="Q49" s="59">
        <f t="shared" si="0"/>
        <v>0</v>
      </c>
    </row>
    <row r="50" spans="1:17" s="5" customFormat="1" ht="16.5" thickBot="1">
      <c r="A50" s="47" t="str">
        <f>Prezentace!B52</f>
        <v>P</v>
      </c>
      <c r="B50" s="43">
        <f>Prezentace!C52</f>
        <v>0</v>
      </c>
      <c r="C50" s="14">
        <f>Prezentace!D52</f>
        <v>0</v>
      </c>
      <c r="D50" s="76"/>
      <c r="E50" s="28"/>
      <c r="F50" s="29"/>
      <c r="G50" s="29"/>
      <c r="H50" s="77"/>
      <c r="I50" s="28"/>
      <c r="J50" s="29"/>
      <c r="K50" s="29"/>
      <c r="L50" s="30"/>
      <c r="M50" s="31"/>
      <c r="N50" s="29"/>
      <c r="O50" s="77"/>
      <c r="P50" s="50"/>
      <c r="Q50" s="59">
        <f t="shared" si="0"/>
        <v>0</v>
      </c>
    </row>
    <row r="51" spans="1:17" s="5" customFormat="1" ht="16.5" thickBot="1">
      <c r="A51" s="47" t="str">
        <f>Prezentace!B53</f>
        <v>P</v>
      </c>
      <c r="B51" s="43">
        <f>Prezentace!C53</f>
        <v>0</v>
      </c>
      <c r="C51" s="14">
        <f>Prezentace!D53</f>
        <v>0</v>
      </c>
      <c r="D51" s="76"/>
      <c r="E51" s="28"/>
      <c r="F51" s="29"/>
      <c r="G51" s="29"/>
      <c r="H51" s="77"/>
      <c r="I51" s="28"/>
      <c r="J51" s="29"/>
      <c r="K51" s="29"/>
      <c r="L51" s="30"/>
      <c r="M51" s="31"/>
      <c r="N51" s="29"/>
      <c r="O51" s="77"/>
      <c r="P51" s="50"/>
      <c r="Q51" s="59">
        <f t="shared" si="0"/>
        <v>0</v>
      </c>
    </row>
    <row r="52" spans="1:17" s="5" customFormat="1" ht="16.5" thickBot="1">
      <c r="A52" s="47" t="str">
        <f>Prezentace!B54</f>
        <v>P</v>
      </c>
      <c r="B52" s="43">
        <f>Prezentace!C54</f>
        <v>0</v>
      </c>
      <c r="C52" s="14">
        <f>Prezentace!D54</f>
        <v>0</v>
      </c>
      <c r="D52" s="76"/>
      <c r="E52" s="28"/>
      <c r="F52" s="29"/>
      <c r="G52" s="29"/>
      <c r="H52" s="77"/>
      <c r="I52" s="28"/>
      <c r="J52" s="29"/>
      <c r="K52" s="29"/>
      <c r="L52" s="30"/>
      <c r="M52" s="31"/>
      <c r="N52" s="29"/>
      <c r="O52" s="77"/>
      <c r="P52" s="50"/>
      <c r="Q52" s="59">
        <f t="shared" si="0"/>
        <v>0</v>
      </c>
    </row>
    <row r="53" spans="1:17" s="5" customFormat="1" ht="15.75">
      <c r="A53" s="47" t="str">
        <f>Prezentace!B55</f>
        <v>P</v>
      </c>
      <c r="B53" s="43">
        <f>Prezentace!C55</f>
        <v>0</v>
      </c>
      <c r="C53" s="14">
        <f>Prezentace!D55</f>
        <v>0</v>
      </c>
      <c r="D53" s="76"/>
      <c r="E53" s="28"/>
      <c r="F53" s="29"/>
      <c r="G53" s="29"/>
      <c r="H53" s="77"/>
      <c r="I53" s="28"/>
      <c r="J53" s="29"/>
      <c r="K53" s="29"/>
      <c r="L53" s="30"/>
      <c r="M53" s="31"/>
      <c r="N53" s="29"/>
      <c r="O53" s="77"/>
      <c r="P53" s="50"/>
      <c r="Q53" s="59">
        <f t="shared" si="0"/>
        <v>0</v>
      </c>
    </row>
  </sheetData>
  <sheetProtection/>
  <mergeCells count="1">
    <mergeCell ref="B1:O1"/>
  </mergeCells>
  <conditionalFormatting sqref="A4:A53">
    <cfRule type="cellIs" priority="1" dxfId="1" operator="equal" stopIfTrue="1">
      <formula>"R"</formula>
    </cfRule>
  </conditionalFormatting>
  <printOptions horizontalCentered="1"/>
  <pageMargins left="0.1968503937007874" right="0.1968503937007874" top="0.7874015748031497" bottom="0.2362204724409449" header="0.35433070866141736" footer="0.15748031496062992"/>
  <pageSetup horizontalDpi="300" verticalDpi="3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</cp:lastModifiedBy>
  <cp:lastPrinted>2023-08-05T11:24:16Z</cp:lastPrinted>
  <dcterms:created xsi:type="dcterms:W3CDTF">2003-04-01T12:06:07Z</dcterms:created>
  <dcterms:modified xsi:type="dcterms:W3CDTF">2023-08-05T13:39:01Z</dcterms:modified>
  <cp:category/>
  <cp:version/>
  <cp:contentType/>
  <cp:contentStatus/>
</cp:coreProperties>
</file>