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570" windowHeight="11760" activeTab="7"/>
  </bookViews>
  <sheets>
    <sheet name="CELKOVÁ" sheetId="1" r:id="rId1"/>
    <sheet name="01" sheetId="2" r:id="rId2"/>
    <sheet name="02" sheetId="3" r:id="rId3"/>
    <sheet name="03" sheetId="4" r:id="rId4"/>
    <sheet name="04" sheetId="5" r:id="rId5"/>
    <sheet name="05" sheetId="6" r:id="rId6"/>
    <sheet name="malorážka-biatlon" sheetId="7" r:id="rId7"/>
    <sheet name="výsledky" sheetId="8" r:id="rId8"/>
  </sheets>
  <definedNames>
    <definedName name="_xlnm.Print_Area" localSheetId="1">'01'!$A$1:$R$53</definedName>
    <definedName name="_xlnm.Print_Area" localSheetId="2">'02'!$A$1:$AG$65</definedName>
    <definedName name="_xlnm.Print_Area" localSheetId="3">'03'!$A$1:$AG$65</definedName>
    <definedName name="_xlnm.Print_Area" localSheetId="4">'04'!$A$1:$AG$65</definedName>
    <definedName name="_xlnm.Print_Area" localSheetId="5">'05'!$A$6:$B$35</definedName>
    <definedName name="_xlnm.Print_Area" localSheetId="0">'CELKOVÁ'!$A$1:$K$60</definedName>
    <definedName name="_xlnm.Print_Area" localSheetId="6">'malorážka-biatlon'!$A$6:$B$53</definedName>
    <definedName name="_xlnm.Print_Area" localSheetId="7">'výsledky'!$A$1:$K$60</definedName>
  </definedNames>
  <calcPr fullCalcOnLoad="1"/>
</workbook>
</file>

<file path=xl/sharedStrings.xml><?xml version="1.0" encoding="utf-8"?>
<sst xmlns="http://schemas.openxmlformats.org/spreadsheetml/2006/main" count="546" uniqueCount="199">
  <si>
    <t>číslo</t>
  </si>
  <si>
    <t>čas</t>
  </si>
  <si>
    <t>KVZ</t>
  </si>
  <si>
    <t>Název soutěže</t>
  </si>
  <si>
    <t>Termín konání:</t>
  </si>
  <si>
    <t>Místo konání:</t>
  </si>
  <si>
    <t>Kolo</t>
  </si>
  <si>
    <t>Pořadatel</t>
  </si>
  <si>
    <t>příjmení, jméno</t>
  </si>
  <si>
    <t>disciplína č.</t>
  </si>
  <si>
    <t>start.</t>
  </si>
  <si>
    <t>průkazu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</si>
  <si>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</si>
  <si>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</si>
  <si>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</si>
  <si>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</si>
  <si>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</si>
  <si>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</si>
  <si>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Disciplína č. 4:</t>
  </si>
  <si>
    <t>počet ran</t>
  </si>
  <si>
    <t>Body</t>
  </si>
  <si>
    <t>INFO</t>
  </si>
  <si>
    <t>součet</t>
  </si>
  <si>
    <t>jméno</t>
  </si>
  <si>
    <t>VÝSLEDKOVÁ LISTINA</t>
  </si>
  <si>
    <t>CELKEM</t>
  </si>
  <si>
    <t>Mířená střelba na rychlost z velkorážové pistole nebo revolveru</t>
  </si>
  <si>
    <t>SČS-D2</t>
  </si>
  <si>
    <t>VT</t>
  </si>
  <si>
    <t>Akční střelba "Volná úloha" z velkorážové pistole nebo revolveru</t>
  </si>
  <si>
    <t>SČS-D1</t>
  </si>
  <si>
    <t>A</t>
  </si>
  <si>
    <t>B</t>
  </si>
  <si>
    <t>C</t>
  </si>
  <si>
    <t>D</t>
  </si>
  <si>
    <t>VT-III</t>
  </si>
  <si>
    <t>VT-II</t>
  </si>
  <si>
    <t>VT-I</t>
  </si>
  <si>
    <t>VT-M</t>
  </si>
  <si>
    <t>bodové hodnoty zón</t>
  </si>
  <si>
    <t>Limity výkon. tříd</t>
  </si>
  <si>
    <t>135P</t>
  </si>
  <si>
    <t>Terč:</t>
  </si>
  <si>
    <t>Počet ran:</t>
  </si>
  <si>
    <r>
      <t xml:space="preserve">kovové
</t>
    </r>
    <r>
      <rPr>
        <sz val="10"/>
        <rFont val="Arial CE"/>
        <family val="0"/>
      </rPr>
      <t>(počet)</t>
    </r>
  </si>
  <si>
    <t>Soutěž</t>
  </si>
  <si>
    <t>VPs, VRs 6</t>
  </si>
  <si>
    <t>Disciplína č. 5:</t>
  </si>
  <si>
    <t>Hodnocení:</t>
  </si>
  <si>
    <t>Střelnice Břeskáč, D. Skrýchov</t>
  </si>
  <si>
    <t>77/P, SČS-D1-Z</t>
  </si>
  <si>
    <t>VPs, VRs 2</t>
  </si>
  <si>
    <t>V. Brejžek 1-165</t>
  </si>
  <si>
    <t>J. Němec 0-009</t>
  </si>
  <si>
    <t>77/P, 135P</t>
  </si>
  <si>
    <t>Ředitel soutěže</t>
  </si>
  <si>
    <t>Hlavní rozhodčí</t>
  </si>
  <si>
    <t>Řídící střelby 1</t>
  </si>
  <si>
    <t>Terčový rozhodčí 1</t>
  </si>
  <si>
    <t>Terčový rozhodčí 2</t>
  </si>
  <si>
    <t>Terčový operátor 1</t>
  </si>
  <si>
    <t>Terčový operátor 2</t>
  </si>
  <si>
    <t>Člen hodnoticí komise</t>
  </si>
  <si>
    <t>Předseda hodnoticí kom.</t>
  </si>
  <si>
    <t>Řídící střelby 2</t>
  </si>
  <si>
    <t>Řídící střelby 3</t>
  </si>
  <si>
    <t>Řídící střelby 4</t>
  </si>
  <si>
    <t>Terčový rozhodčí 3</t>
  </si>
  <si>
    <t>Terčový rozhodčí 4</t>
  </si>
  <si>
    <t>Asistent ř. střelby 1</t>
  </si>
  <si>
    <t>Asistent ř. střelby 2</t>
  </si>
  <si>
    <t>Terčový operátor 3</t>
  </si>
  <si>
    <t>čas 1</t>
  </si>
  <si>
    <t>Body 1</t>
  </si>
  <si>
    <t>čas 2</t>
  </si>
  <si>
    <t>Body 2</t>
  </si>
  <si>
    <t>Klubový přebor</t>
  </si>
  <si>
    <t>KVZ FRUKO J. Hradec
KVZ při ÚVS J. Hradec</t>
  </si>
  <si>
    <t>0802
0803</t>
  </si>
  <si>
    <t>Střelecká štafeta jednotlivců z velkorážové pistole nebo revolveru</t>
  </si>
  <si>
    <t>Akční střelba z malorážové pušky</t>
  </si>
  <si>
    <t>Baránek Pavel</t>
  </si>
  <si>
    <t>ÚVS J. Hradec</t>
  </si>
  <si>
    <t>0045</t>
  </si>
  <si>
    <t>Beigl Tomáš</t>
  </si>
  <si>
    <t>FRUKO J.H.</t>
  </si>
  <si>
    <t>0981</t>
  </si>
  <si>
    <t>Bicek Arnošt</t>
  </si>
  <si>
    <t>0137</t>
  </si>
  <si>
    <t>Bína Jiří (Pi)</t>
  </si>
  <si>
    <t>KVZ Telč</t>
  </si>
  <si>
    <t>5481</t>
  </si>
  <si>
    <t>Bína Jiří (Re)</t>
  </si>
  <si>
    <t>Brejžek Vojtěch</t>
  </si>
  <si>
    <t>0211</t>
  </si>
  <si>
    <t>Čekal Josef</t>
  </si>
  <si>
    <t>0291</t>
  </si>
  <si>
    <t>Dvořák Vladislav</t>
  </si>
  <si>
    <t>4503</t>
  </si>
  <si>
    <t>1-187</t>
  </si>
  <si>
    <t>Fiala Miroslav</t>
  </si>
  <si>
    <t>Počátky</t>
  </si>
  <si>
    <t>5138</t>
  </si>
  <si>
    <t>Fuksa Viktor</t>
  </si>
  <si>
    <t>5131</t>
  </si>
  <si>
    <t>Gál Štefan</t>
  </si>
  <si>
    <t>Hejlíček David</t>
  </si>
  <si>
    <t>0167</t>
  </si>
  <si>
    <t>Janko Jaroslav st.</t>
  </si>
  <si>
    <t xml:space="preserve"> FRUKO J.H.</t>
  </si>
  <si>
    <t>1018</t>
  </si>
  <si>
    <t>Koch Miroslav st.</t>
  </si>
  <si>
    <t>1280</t>
  </si>
  <si>
    <t>Kostříž Jaroslav</t>
  </si>
  <si>
    <t>3773</t>
  </si>
  <si>
    <t>Král Jan</t>
  </si>
  <si>
    <t>4960</t>
  </si>
  <si>
    <t>Král Jiří</t>
  </si>
  <si>
    <t>3580</t>
  </si>
  <si>
    <t>Kraus Milan (Pi)</t>
  </si>
  <si>
    <t>Písek</t>
  </si>
  <si>
    <t>Kraus Milan (Re)</t>
  </si>
  <si>
    <t>Landkammer Václav</t>
  </si>
  <si>
    <t>1587</t>
  </si>
  <si>
    <t>Matějka Milan st.</t>
  </si>
  <si>
    <t>0560</t>
  </si>
  <si>
    <t>Mesároš Štefan</t>
  </si>
  <si>
    <t>7518</t>
  </si>
  <si>
    <t>Nikodým David</t>
  </si>
  <si>
    <t>PČR KVZ Pelhřimov</t>
  </si>
  <si>
    <t>4862</t>
  </si>
  <si>
    <t>Palová Simona</t>
  </si>
  <si>
    <t>5880</t>
  </si>
  <si>
    <t>Perutík Jan</t>
  </si>
  <si>
    <t>0470</t>
  </si>
  <si>
    <t>Petržílka Miloslav</t>
  </si>
  <si>
    <t>2168</t>
  </si>
  <si>
    <t>Píša Ladislav</t>
  </si>
  <si>
    <t>Třebíč</t>
  </si>
  <si>
    <t>4882</t>
  </si>
  <si>
    <t>Reisnerová Michaela</t>
  </si>
  <si>
    <t>0288</t>
  </si>
  <si>
    <t>Rendl Josef (Pi)</t>
  </si>
  <si>
    <t>Týn n. Vltavou</t>
  </si>
  <si>
    <t>4955</t>
  </si>
  <si>
    <t>Rendl Josef (Re)</t>
  </si>
  <si>
    <t>Seitl Aleš</t>
  </si>
  <si>
    <t>(není)</t>
  </si>
  <si>
    <t>Seitl Marcel</t>
  </si>
  <si>
    <t>Smejkal Martin (Pi)</t>
  </si>
  <si>
    <t>5475</t>
  </si>
  <si>
    <t>Smejkal Martin (Re)</t>
  </si>
  <si>
    <t>Sokolík Jaroslav</t>
  </si>
  <si>
    <t>4613</t>
  </si>
  <si>
    <t>Svoboda Michal</t>
  </si>
  <si>
    <t>0195</t>
  </si>
  <si>
    <t>Svoboda Roman</t>
  </si>
  <si>
    <t>4961</t>
  </si>
  <si>
    <t>Štrobl Michal, st.</t>
  </si>
  <si>
    <t>4172</t>
  </si>
  <si>
    <t>Švihálek Jiří (Pi)</t>
  </si>
  <si>
    <t>3700</t>
  </si>
  <si>
    <t>Švihálek Jiří (Re)</t>
  </si>
  <si>
    <t>Toman František</t>
  </si>
  <si>
    <t>2995</t>
  </si>
  <si>
    <t>Vaněk Josef</t>
  </si>
  <si>
    <t>3142</t>
  </si>
  <si>
    <t>Vejslík Vladimír</t>
  </si>
  <si>
    <t>3178</t>
  </si>
  <si>
    <t>Wrzecionko Albert</t>
  </si>
  <si>
    <t>3350</t>
  </si>
  <si>
    <t>Získal Karel</t>
  </si>
  <si>
    <t>KVZ Pelhřimov</t>
  </si>
  <si>
    <t>3415</t>
  </si>
  <si>
    <t>Žemlička Ladislav</t>
  </si>
  <si>
    <t>3435</t>
  </si>
  <si>
    <t>Žemličková Marie</t>
  </si>
  <si>
    <t>4309</t>
  </si>
  <si>
    <t>Mířená střelba na přesnost z velkorážové pistole nebo revolveru VPs, VRs 2</t>
  </si>
  <si>
    <t>V. Brejžek</t>
  </si>
  <si>
    <t>J. Němec</t>
  </si>
  <si>
    <t>Z. Kruba</t>
  </si>
  <si>
    <t>P. Hándl</t>
  </si>
  <si>
    <t>J. Vaněk</t>
  </si>
  <si>
    <t>M. Štrobl</t>
  </si>
  <si>
    <t>1-165</t>
  </si>
  <si>
    <t>0-009</t>
  </si>
  <si>
    <t>0-006</t>
  </si>
  <si>
    <t>F. Toman</t>
  </si>
  <si>
    <t>1-167</t>
  </si>
  <si>
    <t>P. Baránek</t>
  </si>
  <si>
    <t>Š. Gál</t>
  </si>
  <si>
    <t>J. Janko</t>
  </si>
  <si>
    <t>L. Vejslík</t>
  </si>
  <si>
    <t>V. Dvořák</t>
  </si>
  <si>
    <t>J. Král</t>
  </si>
  <si>
    <t>3-689</t>
  </si>
  <si>
    <t>2-452</t>
  </si>
  <si>
    <t>1-162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</si>
</sst>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  <numFmt numFmtId="165" formatCode="000\ 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"/>
    <numFmt numFmtId="170" formatCode="[$-405]d\.\ mmmm\ yyyy"/>
    <numFmt numFmtId="171" formatCode="h:mm;@"/>
  </numFmts>
  <fonts count="50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1"/>
      <color indexed="9"/>
      <name val="Arial CE"/>
      <family val="0"/>
    </font>
    <font>
      <sz val="16"/>
      <name val="Arial Black"/>
      <family val="2"/>
    </font>
    <font>
      <sz val="9"/>
      <name val="Arial"/>
      <family val="2"/>
    </font>
    <font>
      <sz val="8"/>
      <name val="Arial"/>
      <family val="2"/>
    </font>
    <font>
      <sz val="9"/>
      <name val="Arial CE"/>
      <family val="2"/>
    </font>
    <font>
      <u val="single"/>
      <sz val="13"/>
      <color indexed="36"/>
      <name val="Arial CE"/>
      <family val="0"/>
    </font>
    <font>
      <b/>
      <sz val="10"/>
      <color indexed="10"/>
      <name val="Arial CE"/>
      <family val="0"/>
    </font>
    <font>
      <b/>
      <sz val="9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6" fillId="0" borderId="10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center"/>
      <protection/>
    </xf>
    <xf numFmtId="2" fontId="6" fillId="0" borderId="12" xfId="0" applyNumberFormat="1" applyFont="1" applyBorder="1" applyAlignment="1" applyProtection="1">
      <alignment horizontal="center"/>
      <protection locked="0"/>
    </xf>
    <xf numFmtId="2" fontId="6" fillId="0" borderId="12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/>
    </xf>
    <xf numFmtId="0" fontId="5" fillId="0" borderId="15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/>
    </xf>
    <xf numFmtId="2" fontId="6" fillId="0" borderId="18" xfId="0" applyNumberFormat="1" applyFont="1" applyBorder="1" applyAlignment="1" applyProtection="1">
      <alignment horizontal="center"/>
      <protection locked="0"/>
    </xf>
    <xf numFmtId="0" fontId="5" fillId="0" borderId="19" xfId="0" applyFont="1" applyBorder="1" applyAlignment="1" applyProtection="1">
      <alignment horizontal="center"/>
      <protection/>
    </xf>
    <xf numFmtId="2" fontId="5" fillId="0" borderId="20" xfId="0" applyNumberFormat="1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 locked="0"/>
    </xf>
    <xf numFmtId="0" fontId="7" fillId="33" borderId="17" xfId="0" applyFont="1" applyFill="1" applyBorder="1" applyAlignment="1" applyProtection="1">
      <alignment horizontal="center"/>
      <protection/>
    </xf>
    <xf numFmtId="0" fontId="7" fillId="33" borderId="15" xfId="0" applyFont="1" applyFill="1" applyBorder="1" applyAlignment="1" applyProtection="1">
      <alignment horizontal="center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13" fillId="0" borderId="0" xfId="0" applyFont="1" applyAlignment="1" applyProtection="1">
      <alignment horizontal="left"/>
      <protection/>
    </xf>
    <xf numFmtId="0" fontId="5" fillId="0" borderId="29" xfId="0" applyFont="1" applyBorder="1" applyAlignment="1" applyProtection="1">
      <alignment horizontal="center"/>
      <protection/>
    </xf>
    <xf numFmtId="0" fontId="5" fillId="0" borderId="30" xfId="0" applyFont="1" applyBorder="1" applyAlignment="1" applyProtection="1">
      <alignment horizontal="center"/>
      <protection/>
    </xf>
    <xf numFmtId="0" fontId="0" fillId="0" borderId="31" xfId="0" applyBorder="1" applyAlignment="1" applyProtection="1">
      <alignment/>
      <protection/>
    </xf>
    <xf numFmtId="2" fontId="14" fillId="0" borderId="11" xfId="0" applyNumberFormat="1" applyFont="1" applyBorder="1" applyAlignment="1">
      <alignment horizontal="center"/>
    </xf>
    <xf numFmtId="2" fontId="5" fillId="0" borderId="32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" fillId="0" borderId="33" xfId="0" applyFont="1" applyBorder="1" applyAlignment="1" applyProtection="1">
      <alignment horizontal="center"/>
      <protection/>
    </xf>
    <xf numFmtId="0" fontId="0" fillId="0" borderId="34" xfId="0" applyBorder="1" applyAlignment="1">
      <alignment horizontal="center"/>
    </xf>
    <xf numFmtId="14" fontId="0" fillId="0" borderId="0" xfId="0" applyNumberFormat="1" applyAlignment="1" applyProtection="1">
      <alignment/>
      <protection/>
    </xf>
    <xf numFmtId="0" fontId="0" fillId="0" borderId="24" xfId="0" applyBorder="1" applyAlignment="1" applyProtection="1">
      <alignment/>
      <protection/>
    </xf>
    <xf numFmtId="49" fontId="11" fillId="0" borderId="12" xfId="0" applyNumberFormat="1" applyFont="1" applyBorder="1" applyAlignment="1">
      <alignment horizontal="left" vertical="center"/>
    </xf>
    <xf numFmtId="0" fontId="13" fillId="0" borderId="0" xfId="0" applyFont="1" applyAlignment="1" applyProtection="1">
      <alignment horizontal="center"/>
      <protection/>
    </xf>
    <xf numFmtId="2" fontId="11" fillId="0" borderId="11" xfId="0" applyNumberFormat="1" applyFont="1" applyBorder="1" applyAlignment="1">
      <alignment horizontal="center"/>
    </xf>
    <xf numFmtId="0" fontId="6" fillId="0" borderId="35" xfId="0" applyFont="1" applyBorder="1" applyAlignment="1" applyProtection="1">
      <alignment horizontal="center"/>
      <protection locked="0"/>
    </xf>
    <xf numFmtId="0" fontId="0" fillId="0" borderId="3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9" fontId="3" fillId="0" borderId="37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23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27" xfId="0" applyBorder="1" applyAlignment="1">
      <alignment horizontal="center" vertical="center"/>
    </xf>
    <xf numFmtId="0" fontId="5" fillId="0" borderId="0" xfId="0" applyFont="1" applyBorder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0" fontId="0" fillId="0" borderId="11" xfId="0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/>
      <protection/>
    </xf>
    <xf numFmtId="0" fontId="7" fillId="33" borderId="33" xfId="0" applyFont="1" applyFill="1" applyBorder="1" applyAlignment="1" applyProtection="1">
      <alignment horizontal="center"/>
      <protection/>
    </xf>
    <xf numFmtId="0" fontId="0" fillId="0" borderId="41" xfId="0" applyBorder="1" applyAlignment="1">
      <alignment horizontal="center"/>
    </xf>
    <xf numFmtId="49" fontId="11" fillId="0" borderId="18" xfId="0" applyNumberFormat="1" applyFont="1" applyBorder="1" applyAlignment="1">
      <alignment horizontal="left" vertical="center"/>
    </xf>
    <xf numFmtId="49" fontId="10" fillId="0" borderId="16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2" fontId="11" fillId="0" borderId="16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1" fillId="0" borderId="42" xfId="0" applyFont="1" applyBorder="1" applyAlignment="1" applyProtection="1">
      <alignment horizontal="center" wrapText="1"/>
      <protection/>
    </xf>
    <xf numFmtId="49" fontId="3" fillId="0" borderId="0" xfId="0" applyNumberFormat="1" applyFont="1" applyAlignment="1" applyProtection="1">
      <alignment/>
      <protection/>
    </xf>
    <xf numFmtId="0" fontId="0" fillId="0" borderId="43" xfId="0" applyBorder="1" applyAlignment="1">
      <alignment horizontal="center" vertical="center"/>
    </xf>
    <xf numFmtId="0" fontId="0" fillId="35" borderId="11" xfId="0" applyFill="1" applyBorder="1" applyAlignment="1" applyProtection="1">
      <alignment horizontal="center"/>
      <protection/>
    </xf>
    <xf numFmtId="0" fontId="0" fillId="35" borderId="11" xfId="0" applyFill="1" applyBorder="1" applyAlignment="1">
      <alignment horizontal="center"/>
    </xf>
    <xf numFmtId="0" fontId="0" fillId="0" borderId="11" xfId="0" applyBorder="1" applyAlignment="1">
      <alignment/>
    </xf>
    <xf numFmtId="49" fontId="0" fillId="0" borderId="11" xfId="0" applyNumberFormat="1" applyFont="1" applyFill="1" applyBorder="1" applyAlignment="1">
      <alignment horizontal="center" vertical="center"/>
    </xf>
    <xf numFmtId="0" fontId="5" fillId="0" borderId="44" xfId="0" applyFont="1" applyBorder="1" applyAlignment="1" applyProtection="1">
      <alignment horizontal="center"/>
      <protection/>
    </xf>
    <xf numFmtId="2" fontId="6" fillId="0" borderId="35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>
      <alignment/>
    </xf>
    <xf numFmtId="2" fontId="6" fillId="0" borderId="11" xfId="0" applyNumberFormat="1" applyFont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0" fontId="11" fillId="0" borderId="12" xfId="0" applyNumberFormat="1" applyFont="1" applyBorder="1" applyAlignment="1">
      <alignment horizontal="left" vertical="center"/>
    </xf>
    <xf numFmtId="0" fontId="9" fillId="0" borderId="12" xfId="0" applyNumberFormat="1" applyFont="1" applyBorder="1" applyAlignment="1">
      <alignment horizontal="left" vertical="center"/>
    </xf>
    <xf numFmtId="0" fontId="9" fillId="0" borderId="11" xfId="0" applyNumberFormat="1" applyFont="1" applyBorder="1" applyAlignment="1">
      <alignment horizontal="left" vertical="center"/>
    </xf>
    <xf numFmtId="0" fontId="11" fillId="0" borderId="11" xfId="0" applyNumberFormat="1" applyFont="1" applyBorder="1" applyAlignment="1">
      <alignment horizontal="left" vertical="center"/>
    </xf>
    <xf numFmtId="1" fontId="11" fillId="0" borderId="45" xfId="0" applyNumberFormat="1" applyFont="1" applyBorder="1" applyAlignment="1">
      <alignment horizontal="center"/>
    </xf>
    <xf numFmtId="1" fontId="11" fillId="0" borderId="21" xfId="0" applyNumberFormat="1" applyFont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4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31" xfId="0" applyFont="1" applyBorder="1" applyAlignment="1">
      <alignment horizontal="left" vertical="center"/>
    </xf>
    <xf numFmtId="0" fontId="0" fillId="0" borderId="49" xfId="0" applyFont="1" applyBorder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50" xfId="0" applyNumberFormat="1" applyBorder="1" applyAlignment="1">
      <alignment horizontal="left" vertical="center"/>
    </xf>
    <xf numFmtId="49" fontId="0" fillId="0" borderId="51" xfId="0" applyNumberFormat="1" applyBorder="1" applyAlignment="1">
      <alignment horizontal="left" vertical="center"/>
    </xf>
    <xf numFmtId="49" fontId="0" fillId="0" borderId="52" xfId="0" applyNumberFormat="1" applyBorder="1" applyAlignment="1">
      <alignment horizontal="left" vertical="center"/>
    </xf>
    <xf numFmtId="49" fontId="0" fillId="0" borderId="53" xfId="0" applyNumberFormat="1" applyBorder="1" applyAlignment="1">
      <alignment horizontal="left" vertical="center"/>
    </xf>
    <xf numFmtId="49" fontId="0" fillId="0" borderId="54" xfId="0" applyNumberFormat="1" applyBorder="1" applyAlignment="1">
      <alignment horizontal="left" vertical="center"/>
    </xf>
    <xf numFmtId="0" fontId="11" fillId="0" borderId="1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0" fillId="0" borderId="34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41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 indent="1"/>
    </xf>
    <xf numFmtId="0" fontId="3" fillId="0" borderId="50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14" fontId="1" fillId="0" borderId="56" xfId="0" applyNumberFormat="1" applyFont="1" applyBorder="1" applyAlignment="1">
      <alignment horizontal="center"/>
    </xf>
    <xf numFmtId="14" fontId="1" fillId="0" borderId="42" xfId="0" applyNumberFormat="1" applyFont="1" applyBorder="1" applyAlignment="1">
      <alignment horizontal="center"/>
    </xf>
    <xf numFmtId="14" fontId="0" fillId="0" borderId="31" xfId="0" applyNumberFormat="1" applyBorder="1" applyAlignment="1">
      <alignment horizontal="center"/>
    </xf>
    <xf numFmtId="14" fontId="0" fillId="0" borderId="57" xfId="0" applyNumberFormat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5" fillId="0" borderId="5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39" xfId="0" applyBorder="1" applyAlignment="1">
      <alignment horizontal="left"/>
    </xf>
    <xf numFmtId="0" fontId="0" fillId="0" borderId="56" xfId="0" applyBorder="1" applyAlignment="1">
      <alignment horizontal="left"/>
    </xf>
    <xf numFmtId="0" fontId="15" fillId="0" borderId="3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0" fillId="0" borderId="56" xfId="0" applyBorder="1" applyAlignment="1">
      <alignment horizontal="left" vertical="center"/>
    </xf>
    <xf numFmtId="0" fontId="0" fillId="0" borderId="60" xfId="0" applyBorder="1" applyAlignment="1">
      <alignment horizontal="left" vertical="center"/>
    </xf>
    <xf numFmtId="0" fontId="0" fillId="36" borderId="11" xfId="0" applyFill="1" applyBorder="1" applyAlignment="1" applyProtection="1">
      <alignment horizontal="center"/>
      <protection/>
    </xf>
    <xf numFmtId="0" fontId="0" fillId="36" borderId="12" xfId="0" applyFill="1" applyBorder="1" applyAlignment="1" applyProtection="1">
      <alignment horizontal="center"/>
      <protection/>
    </xf>
    <xf numFmtId="0" fontId="0" fillId="36" borderId="10" xfId="0" applyFill="1" applyBorder="1" applyAlignment="1" applyProtection="1">
      <alignment horizontal="center"/>
      <protection/>
    </xf>
    <xf numFmtId="0" fontId="0" fillId="0" borderId="52" xfId="0" applyBorder="1" applyAlignment="1" applyProtection="1">
      <alignment horizontal="center"/>
      <protection/>
    </xf>
    <xf numFmtId="0" fontId="0" fillId="0" borderId="53" xfId="0" applyBorder="1" applyAlignment="1" applyProtection="1">
      <alignment horizontal="center"/>
      <protection/>
    </xf>
    <xf numFmtId="0" fontId="0" fillId="0" borderId="61" xfId="0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0" borderId="31" xfId="0" applyBorder="1" applyAlignment="1">
      <alignment horizontal="center"/>
    </xf>
    <xf numFmtId="0" fontId="1" fillId="0" borderId="39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/>
      <protection/>
    </xf>
    <xf numFmtId="0" fontId="0" fillId="0" borderId="53" xfId="0" applyBorder="1" applyAlignment="1">
      <alignment/>
    </xf>
    <xf numFmtId="0" fontId="0" fillId="0" borderId="61" xfId="0" applyBorder="1" applyAlignment="1">
      <alignment/>
    </xf>
    <xf numFmtId="0" fontId="0" fillId="0" borderId="52" xfId="0" applyFont="1" applyBorder="1" applyAlignment="1" applyProtection="1">
      <alignment horizontal="center"/>
      <protection/>
    </xf>
    <xf numFmtId="0" fontId="0" fillId="0" borderId="53" xfId="0" applyFont="1" applyBorder="1" applyAlignment="1" applyProtection="1">
      <alignment horizontal="center"/>
      <protection/>
    </xf>
    <xf numFmtId="0" fontId="0" fillId="0" borderId="61" xfId="0" applyFont="1" applyBorder="1" applyAlignment="1" applyProtection="1">
      <alignment horizontal="center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zoomScale="145" zoomScaleNormal="145" zoomScalePageLayoutView="0" workbookViewId="0" topLeftCell="A1">
      <selection activeCell="A61" sqref="A61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113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2.75">
      <c r="A2" s="111" t="s">
        <v>3</v>
      </c>
      <c r="B2" s="112"/>
      <c r="C2" s="121" t="s">
        <v>6</v>
      </c>
      <c r="D2" s="122"/>
      <c r="E2" s="112"/>
      <c r="F2" s="121" t="s">
        <v>7</v>
      </c>
      <c r="G2" s="122"/>
      <c r="H2" s="122"/>
      <c r="I2" s="122"/>
      <c r="J2" s="112"/>
      <c r="K2" s="34" t="s">
        <v>45</v>
      </c>
    </row>
    <row r="3" spans="1:11" ht="37.5" customHeight="1">
      <c r="A3" s="123" t="s">
        <v>76</v>
      </c>
      <c r="B3" s="124"/>
      <c r="C3" s="127">
        <v>2024</v>
      </c>
      <c r="D3" s="128"/>
      <c r="E3" s="128"/>
      <c r="F3" s="114" t="s">
        <v>77</v>
      </c>
      <c r="G3" s="115"/>
      <c r="H3" s="115"/>
      <c r="I3" s="115"/>
      <c r="J3" s="116"/>
      <c r="K3" s="55" t="s">
        <v>78</v>
      </c>
    </row>
    <row r="4" spans="1:11" ht="12.75">
      <c r="A4" s="58"/>
      <c r="B4" s="60" t="s">
        <v>4</v>
      </c>
      <c r="C4" s="117">
        <v>45388</v>
      </c>
      <c r="D4" s="117"/>
      <c r="E4" s="118"/>
      <c r="F4" s="125" t="s">
        <v>13</v>
      </c>
      <c r="G4" s="126"/>
      <c r="H4" s="126"/>
      <c r="I4" s="129" t="s">
        <v>53</v>
      </c>
      <c r="J4" s="129"/>
      <c r="K4" s="130"/>
    </row>
    <row r="5" spans="1:11" ht="12.75">
      <c r="A5" s="58"/>
      <c r="B5" s="46" t="s">
        <v>5</v>
      </c>
      <c r="C5" s="119" t="s">
        <v>49</v>
      </c>
      <c r="D5" s="119"/>
      <c r="E5" s="120"/>
      <c r="F5" s="109" t="s">
        <v>14</v>
      </c>
      <c r="G5" s="110"/>
      <c r="H5" s="110"/>
      <c r="I5" s="99" t="s">
        <v>52</v>
      </c>
      <c r="J5" s="99"/>
      <c r="K5" s="100"/>
    </row>
    <row r="6" spans="1:11" ht="12.75">
      <c r="A6" s="58"/>
      <c r="B6" s="56" t="s">
        <v>15</v>
      </c>
      <c r="C6" s="101" t="s">
        <v>178</v>
      </c>
      <c r="D6" s="102"/>
      <c r="E6" s="102"/>
      <c r="F6" s="102"/>
      <c r="G6" s="102"/>
      <c r="H6" s="102"/>
      <c r="I6" s="102"/>
      <c r="J6" s="102"/>
      <c r="K6" s="103"/>
    </row>
    <row r="7" spans="1:11" ht="12.75">
      <c r="A7" s="58"/>
      <c r="B7" s="56" t="s">
        <v>16</v>
      </c>
      <c r="C7" s="101" t="s">
        <v>26</v>
      </c>
      <c r="D7" s="102"/>
      <c r="E7" s="102"/>
      <c r="F7" s="102"/>
      <c r="G7" s="102"/>
      <c r="H7" s="102"/>
      <c r="I7" s="102"/>
      <c r="J7" s="102"/>
      <c r="K7" s="103"/>
    </row>
    <row r="8" spans="1:11" ht="12.75">
      <c r="A8" s="58"/>
      <c r="B8" s="56" t="s">
        <v>17</v>
      </c>
      <c r="C8" s="101" t="s">
        <v>29</v>
      </c>
      <c r="D8" s="102"/>
      <c r="E8" s="102"/>
      <c r="F8" s="102"/>
      <c r="G8" s="102"/>
      <c r="H8" s="102"/>
      <c r="I8" s="102"/>
      <c r="J8" s="102"/>
      <c r="K8" s="103"/>
    </row>
    <row r="9" spans="1:11" ht="12.75">
      <c r="A9" s="58"/>
      <c r="B9" s="56" t="s">
        <v>18</v>
      </c>
      <c r="C9" s="101" t="s">
        <v>79</v>
      </c>
      <c r="D9" s="102"/>
      <c r="E9" s="102"/>
      <c r="F9" s="102"/>
      <c r="G9" s="102"/>
      <c r="H9" s="102"/>
      <c r="I9" s="102"/>
      <c r="J9" s="102"/>
      <c r="K9" s="103"/>
    </row>
    <row r="10" spans="1:11" ht="13.5" thickBot="1">
      <c r="A10" s="59"/>
      <c r="B10" s="57" t="s">
        <v>47</v>
      </c>
      <c r="C10" s="104" t="s">
        <v>80</v>
      </c>
      <c r="D10" s="105"/>
      <c r="E10" s="105"/>
      <c r="F10" s="105"/>
      <c r="G10" s="105"/>
      <c r="H10" s="105"/>
      <c r="I10" s="105"/>
      <c r="J10" s="105"/>
      <c r="K10" s="106"/>
    </row>
    <row r="11" spans="1:11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>
      <c r="A12" s="97" t="s">
        <v>12</v>
      </c>
      <c r="B12" s="53" t="s">
        <v>8</v>
      </c>
      <c r="C12" s="92" t="s">
        <v>2</v>
      </c>
      <c r="D12" s="32" t="s">
        <v>0</v>
      </c>
      <c r="E12" s="94" t="s">
        <v>9</v>
      </c>
      <c r="F12" s="95"/>
      <c r="G12" s="95"/>
      <c r="H12" s="95"/>
      <c r="I12" s="96"/>
      <c r="J12" s="107" t="s">
        <v>25</v>
      </c>
      <c r="K12" s="34" t="s">
        <v>10</v>
      </c>
    </row>
    <row r="13" spans="1:11" ht="12.75" customHeight="1" thickBot="1">
      <c r="A13" s="98"/>
      <c r="B13" s="54"/>
      <c r="C13" s="93"/>
      <c r="D13" s="33" t="s">
        <v>11</v>
      </c>
      <c r="E13" s="30">
        <v>1</v>
      </c>
      <c r="F13" s="31">
        <v>2</v>
      </c>
      <c r="G13" s="31">
        <v>3</v>
      </c>
      <c r="H13" s="35">
        <v>4</v>
      </c>
      <c r="I13" s="27">
        <v>5</v>
      </c>
      <c r="J13" s="108"/>
      <c r="K13" s="76" t="s">
        <v>0</v>
      </c>
    </row>
    <row r="14" spans="1:11" ht="12.75">
      <c r="A14" s="68">
        <v>24</v>
      </c>
      <c r="B14" s="69" t="s">
        <v>81</v>
      </c>
      <c r="C14" s="70" t="s">
        <v>82</v>
      </c>
      <c r="D14" s="71" t="s">
        <v>83</v>
      </c>
      <c r="E14" s="90">
        <v>139</v>
      </c>
      <c r="F14" s="72">
        <v>61.7</v>
      </c>
      <c r="G14" s="72">
        <v>64.23</v>
      </c>
      <c r="H14" s="72">
        <v>17.11</v>
      </c>
      <c r="I14" s="72">
        <v>59.55</v>
      </c>
      <c r="J14" s="73">
        <v>341.59</v>
      </c>
      <c r="K14" s="37">
        <v>1</v>
      </c>
    </row>
    <row r="15" spans="1:11" ht="12.75">
      <c r="A15" s="26">
        <v>5</v>
      </c>
      <c r="B15" s="49" t="s">
        <v>84</v>
      </c>
      <c r="C15" s="28" t="s">
        <v>85</v>
      </c>
      <c r="D15" s="29" t="s">
        <v>86</v>
      </c>
      <c r="E15" s="91">
        <v>144</v>
      </c>
      <c r="F15" s="51">
        <v>75.46</v>
      </c>
      <c r="G15" s="51">
        <v>100.52</v>
      </c>
      <c r="H15" s="51">
        <v>29.73</v>
      </c>
      <c r="I15" s="51">
        <v>59.47</v>
      </c>
      <c r="J15" s="42">
        <v>409.18</v>
      </c>
      <c r="K15" s="36">
        <v>2</v>
      </c>
    </row>
    <row r="16" spans="1:11" ht="12.75">
      <c r="A16" s="26">
        <v>42</v>
      </c>
      <c r="B16" s="49" t="s">
        <v>87</v>
      </c>
      <c r="C16" s="28" t="s">
        <v>82</v>
      </c>
      <c r="D16" s="29" t="s">
        <v>88</v>
      </c>
      <c r="E16" s="91">
        <v>102</v>
      </c>
      <c r="F16" s="51">
        <v>37.38</v>
      </c>
      <c r="G16" s="51">
        <v>58.72</v>
      </c>
      <c r="H16" s="51">
        <v>25.53</v>
      </c>
      <c r="I16" s="51">
        <v>23.95</v>
      </c>
      <c r="J16" s="42">
        <v>247.58</v>
      </c>
      <c r="K16" s="36">
        <v>3</v>
      </c>
    </row>
    <row r="17" spans="1:11" ht="12.75">
      <c r="A17" s="26">
        <v>15</v>
      </c>
      <c r="B17" s="49" t="s">
        <v>89</v>
      </c>
      <c r="C17" s="28" t="s">
        <v>90</v>
      </c>
      <c r="D17" s="29" t="s">
        <v>91</v>
      </c>
      <c r="E17" s="91">
        <v>131</v>
      </c>
      <c r="F17" s="51">
        <v>47.15</v>
      </c>
      <c r="G17" s="51">
        <v>85.15</v>
      </c>
      <c r="H17" s="51">
        <v>40.81</v>
      </c>
      <c r="I17" s="51">
        <v>58.69</v>
      </c>
      <c r="J17" s="42">
        <v>362.8</v>
      </c>
      <c r="K17" s="36">
        <v>4</v>
      </c>
    </row>
    <row r="18" spans="1:11" ht="12.75">
      <c r="A18" s="26">
        <v>23</v>
      </c>
      <c r="B18" s="49" t="s">
        <v>92</v>
      </c>
      <c r="C18" s="28" t="s">
        <v>90</v>
      </c>
      <c r="D18" s="29" t="s">
        <v>91</v>
      </c>
      <c r="E18" s="91">
        <v>141</v>
      </c>
      <c r="F18" s="51">
        <v>39.63</v>
      </c>
      <c r="G18" s="51">
        <v>82.6</v>
      </c>
      <c r="H18" s="51">
        <v>35</v>
      </c>
      <c r="I18" s="51">
        <v>48.04</v>
      </c>
      <c r="J18" s="42">
        <v>346.27</v>
      </c>
      <c r="K18" s="36">
        <v>5</v>
      </c>
    </row>
    <row r="19" spans="1:11" ht="12.75">
      <c r="A19" s="26">
        <v>30</v>
      </c>
      <c r="B19" s="49" t="s">
        <v>93</v>
      </c>
      <c r="C19" s="29" t="s">
        <v>85</v>
      </c>
      <c r="D19" s="29" t="s">
        <v>94</v>
      </c>
      <c r="E19" s="91">
        <v>132</v>
      </c>
      <c r="F19" s="51">
        <v>75.89</v>
      </c>
      <c r="G19" s="51">
        <v>52.67</v>
      </c>
      <c r="H19" s="51">
        <v>17.87</v>
      </c>
      <c r="I19" s="51">
        <v>46.51</v>
      </c>
      <c r="J19" s="42">
        <v>324.94</v>
      </c>
      <c r="K19" s="36">
        <v>6</v>
      </c>
    </row>
    <row r="20" spans="1:11" ht="12.75">
      <c r="A20" s="26">
        <v>27</v>
      </c>
      <c r="B20" s="49" t="s">
        <v>95</v>
      </c>
      <c r="C20" s="28" t="s">
        <v>85</v>
      </c>
      <c r="D20" s="29" t="s">
        <v>96</v>
      </c>
      <c r="E20" s="91">
        <v>134</v>
      </c>
      <c r="F20" s="51">
        <v>62.97</v>
      </c>
      <c r="G20" s="51">
        <v>63.13</v>
      </c>
      <c r="H20" s="51">
        <v>35.02</v>
      </c>
      <c r="I20" s="51">
        <v>38.31</v>
      </c>
      <c r="J20" s="42">
        <v>333.43</v>
      </c>
      <c r="K20" s="36">
        <v>7</v>
      </c>
    </row>
    <row r="21" spans="1:11" ht="12.75">
      <c r="A21" s="26">
        <v>6</v>
      </c>
      <c r="B21" s="49" t="s">
        <v>97</v>
      </c>
      <c r="C21" s="28" t="s">
        <v>85</v>
      </c>
      <c r="D21" s="29" t="s">
        <v>98</v>
      </c>
      <c r="E21" s="91">
        <v>139</v>
      </c>
      <c r="F21" s="51">
        <v>80.85</v>
      </c>
      <c r="G21" s="51">
        <v>88.58</v>
      </c>
      <c r="H21" s="51">
        <v>38.91</v>
      </c>
      <c r="I21" s="51">
        <v>61.29</v>
      </c>
      <c r="J21" s="42">
        <v>408.63</v>
      </c>
      <c r="K21" s="36">
        <v>8</v>
      </c>
    </row>
    <row r="22" spans="1:11" ht="12.75">
      <c r="A22" s="26">
        <v>29</v>
      </c>
      <c r="B22" s="49" t="s">
        <v>100</v>
      </c>
      <c r="C22" s="28" t="s">
        <v>101</v>
      </c>
      <c r="D22" s="29" t="s">
        <v>102</v>
      </c>
      <c r="E22" s="91">
        <v>141</v>
      </c>
      <c r="F22" s="51">
        <v>60.77</v>
      </c>
      <c r="G22" s="51">
        <v>79.23</v>
      </c>
      <c r="H22" s="51">
        <v>19.28</v>
      </c>
      <c r="I22" s="51">
        <v>27.55</v>
      </c>
      <c r="J22" s="42">
        <v>327.83</v>
      </c>
      <c r="K22" s="36">
        <v>9</v>
      </c>
    </row>
    <row r="23" spans="1:11" ht="12.75">
      <c r="A23" s="26">
        <v>11</v>
      </c>
      <c r="B23" s="49" t="s">
        <v>103</v>
      </c>
      <c r="C23" s="28" t="s">
        <v>101</v>
      </c>
      <c r="D23" s="29" t="s">
        <v>104</v>
      </c>
      <c r="E23" s="91">
        <v>141</v>
      </c>
      <c r="F23" s="51">
        <v>66.44</v>
      </c>
      <c r="G23" s="51">
        <v>78.8</v>
      </c>
      <c r="H23" s="51">
        <v>29.34</v>
      </c>
      <c r="I23" s="51">
        <v>57.9</v>
      </c>
      <c r="J23" s="42">
        <v>373.48</v>
      </c>
      <c r="K23" s="36">
        <v>10</v>
      </c>
    </row>
    <row r="24" spans="1:11" ht="12.75">
      <c r="A24" s="26">
        <v>35</v>
      </c>
      <c r="B24" s="49" t="s">
        <v>105</v>
      </c>
      <c r="C24" s="28" t="s">
        <v>82</v>
      </c>
      <c r="D24" s="29"/>
      <c r="E24" s="91">
        <v>113</v>
      </c>
      <c r="F24" s="51">
        <v>56.27</v>
      </c>
      <c r="G24" s="51">
        <v>56.54</v>
      </c>
      <c r="H24" s="51">
        <v>15.47</v>
      </c>
      <c r="I24" s="51">
        <v>60.06</v>
      </c>
      <c r="J24" s="42">
        <v>301.34</v>
      </c>
      <c r="K24" s="36">
        <v>11</v>
      </c>
    </row>
    <row r="25" spans="1:11" ht="12.75">
      <c r="A25" s="26">
        <v>10</v>
      </c>
      <c r="B25" s="49" t="s">
        <v>106</v>
      </c>
      <c r="C25" s="28" t="s">
        <v>85</v>
      </c>
      <c r="D25" s="29" t="s">
        <v>107</v>
      </c>
      <c r="E25" s="91">
        <v>127</v>
      </c>
      <c r="F25" s="51">
        <v>66.16</v>
      </c>
      <c r="G25" s="51">
        <v>98.95</v>
      </c>
      <c r="H25" s="51">
        <v>29.44</v>
      </c>
      <c r="I25" s="51">
        <v>58.57</v>
      </c>
      <c r="J25" s="42">
        <v>380.12</v>
      </c>
      <c r="K25" s="36">
        <v>12</v>
      </c>
    </row>
    <row r="26" spans="1:11" ht="12.75">
      <c r="A26" s="26">
        <v>46</v>
      </c>
      <c r="B26" s="49" t="s">
        <v>108</v>
      </c>
      <c r="C26" s="28" t="s">
        <v>109</v>
      </c>
      <c r="D26" s="29" t="s">
        <v>110</v>
      </c>
      <c r="E26" s="91">
        <v>107</v>
      </c>
      <c r="F26" s="51">
        <v>5.25</v>
      </c>
      <c r="G26" s="51">
        <v>3.73</v>
      </c>
      <c r="H26" s="51">
        <v>9.6</v>
      </c>
      <c r="I26" s="51">
        <v>50.89</v>
      </c>
      <c r="J26" s="42">
        <v>176.47</v>
      </c>
      <c r="K26" s="36">
        <v>13</v>
      </c>
    </row>
    <row r="27" spans="1:11" ht="12.75">
      <c r="A27" s="26">
        <v>20</v>
      </c>
      <c r="B27" s="49" t="s">
        <v>111</v>
      </c>
      <c r="C27" s="28" t="s">
        <v>101</v>
      </c>
      <c r="D27" s="29" t="s">
        <v>112</v>
      </c>
      <c r="E27" s="91">
        <v>134</v>
      </c>
      <c r="F27" s="51">
        <v>75.02</v>
      </c>
      <c r="G27" s="51">
        <v>92.05</v>
      </c>
      <c r="H27" s="51">
        <v>36.06</v>
      </c>
      <c r="I27" s="51">
        <v>17.49</v>
      </c>
      <c r="J27" s="42">
        <v>354.62</v>
      </c>
      <c r="K27" s="36">
        <v>14</v>
      </c>
    </row>
    <row r="28" spans="1:11" ht="12.75">
      <c r="A28" s="26">
        <v>34</v>
      </c>
      <c r="B28" s="49" t="s">
        <v>113</v>
      </c>
      <c r="C28" s="28" t="s">
        <v>101</v>
      </c>
      <c r="D28" s="29" t="s">
        <v>114</v>
      </c>
      <c r="E28" s="91">
        <v>135</v>
      </c>
      <c r="F28" s="51">
        <v>46.76</v>
      </c>
      <c r="G28" s="51">
        <v>51.54</v>
      </c>
      <c r="H28" s="51">
        <v>14.87</v>
      </c>
      <c r="I28" s="51">
        <v>64.68</v>
      </c>
      <c r="J28" s="42">
        <v>312.85</v>
      </c>
      <c r="K28" s="36">
        <v>15</v>
      </c>
    </row>
    <row r="29" spans="1:11" ht="12.75">
      <c r="A29" s="26">
        <v>39</v>
      </c>
      <c r="B29" s="49" t="s">
        <v>115</v>
      </c>
      <c r="C29" s="28" t="s">
        <v>82</v>
      </c>
      <c r="D29" s="29" t="s">
        <v>116</v>
      </c>
      <c r="E29" s="91">
        <v>144</v>
      </c>
      <c r="F29" s="51">
        <v>54.72</v>
      </c>
      <c r="G29" s="51">
        <v>12.11</v>
      </c>
      <c r="H29" s="51">
        <v>15.41</v>
      </c>
      <c r="I29" s="51">
        <v>44.97</v>
      </c>
      <c r="J29" s="42">
        <v>271.21</v>
      </c>
      <c r="K29" s="36">
        <v>16</v>
      </c>
    </row>
    <row r="30" spans="1:11" ht="12.75">
      <c r="A30" s="26">
        <v>22</v>
      </c>
      <c r="B30" s="49" t="s">
        <v>117</v>
      </c>
      <c r="C30" s="28" t="s">
        <v>85</v>
      </c>
      <c r="D30" s="29" t="s">
        <v>118</v>
      </c>
      <c r="E30" s="91">
        <v>140</v>
      </c>
      <c r="F30" s="51">
        <v>76.24</v>
      </c>
      <c r="G30" s="51">
        <v>71.25</v>
      </c>
      <c r="H30" s="51">
        <v>20.87</v>
      </c>
      <c r="I30" s="51">
        <v>40.75</v>
      </c>
      <c r="J30" s="42">
        <v>349.11</v>
      </c>
      <c r="K30" s="36">
        <v>17</v>
      </c>
    </row>
    <row r="31" spans="1:11" ht="12.75">
      <c r="A31" s="26">
        <v>36</v>
      </c>
      <c r="B31" s="49" t="s">
        <v>119</v>
      </c>
      <c r="C31" s="28" t="s">
        <v>120</v>
      </c>
      <c r="D31" s="29"/>
      <c r="E31" s="91">
        <v>131</v>
      </c>
      <c r="F31" s="51">
        <v>37.85</v>
      </c>
      <c r="G31" s="51">
        <v>48.88</v>
      </c>
      <c r="H31" s="51">
        <v>36.76</v>
      </c>
      <c r="I31" s="51">
        <v>45.08</v>
      </c>
      <c r="J31" s="42">
        <v>299.57</v>
      </c>
      <c r="K31" s="36">
        <v>18</v>
      </c>
    </row>
    <row r="32" spans="1:11" ht="12.75">
      <c r="A32" s="26">
        <v>31</v>
      </c>
      <c r="B32" s="49" t="s">
        <v>121</v>
      </c>
      <c r="C32" s="28" t="s">
        <v>120</v>
      </c>
      <c r="D32" s="29"/>
      <c r="E32" s="91">
        <v>130</v>
      </c>
      <c r="F32" s="51">
        <v>57.9</v>
      </c>
      <c r="G32" s="51">
        <v>63.51</v>
      </c>
      <c r="H32" s="51">
        <v>14.81</v>
      </c>
      <c r="I32" s="51">
        <v>58.26</v>
      </c>
      <c r="J32" s="42">
        <v>324.48</v>
      </c>
      <c r="K32" s="36">
        <v>19</v>
      </c>
    </row>
    <row r="33" spans="1:11" ht="12.75">
      <c r="A33" s="26">
        <v>28</v>
      </c>
      <c r="B33" s="49" t="s">
        <v>122</v>
      </c>
      <c r="C33" s="28" t="s">
        <v>85</v>
      </c>
      <c r="D33" s="29" t="s">
        <v>123</v>
      </c>
      <c r="E33" s="91">
        <v>136</v>
      </c>
      <c r="F33" s="51">
        <v>48.57</v>
      </c>
      <c r="G33" s="51">
        <v>92.87</v>
      </c>
      <c r="H33" s="51">
        <v>30.02</v>
      </c>
      <c r="I33" s="51">
        <v>20.94</v>
      </c>
      <c r="J33" s="42">
        <v>328.4</v>
      </c>
      <c r="K33" s="36">
        <v>20</v>
      </c>
    </row>
    <row r="34" spans="1:11" ht="12.75">
      <c r="A34" s="26">
        <v>44</v>
      </c>
      <c r="B34" s="49" t="s">
        <v>124</v>
      </c>
      <c r="C34" s="28" t="s">
        <v>109</v>
      </c>
      <c r="D34" s="29" t="s">
        <v>125</v>
      </c>
      <c r="E34" s="91">
        <v>103</v>
      </c>
      <c r="F34" s="51">
        <v>30.4</v>
      </c>
      <c r="G34" s="51">
        <v>54.38</v>
      </c>
      <c r="H34" s="51">
        <v>0</v>
      </c>
      <c r="I34" s="51">
        <v>0</v>
      </c>
      <c r="J34" s="42">
        <v>187.78</v>
      </c>
      <c r="K34" s="36">
        <v>21</v>
      </c>
    </row>
    <row r="35" spans="1:11" ht="12.75">
      <c r="A35" s="26">
        <v>17</v>
      </c>
      <c r="B35" s="49" t="s">
        <v>126</v>
      </c>
      <c r="C35" s="28" t="s">
        <v>85</v>
      </c>
      <c r="D35" s="29" t="s">
        <v>127</v>
      </c>
      <c r="E35" s="91">
        <v>131</v>
      </c>
      <c r="F35" s="51">
        <v>63.87</v>
      </c>
      <c r="G35" s="51">
        <v>52.45</v>
      </c>
      <c r="H35" s="51">
        <v>34.75</v>
      </c>
      <c r="I35" s="51">
        <v>77.17</v>
      </c>
      <c r="J35" s="42">
        <v>359.24</v>
      </c>
      <c r="K35" s="36">
        <v>22</v>
      </c>
    </row>
    <row r="36" spans="1:11" ht="12.75">
      <c r="A36" s="26">
        <v>2</v>
      </c>
      <c r="B36" s="49" t="s">
        <v>128</v>
      </c>
      <c r="C36" s="28" t="s">
        <v>129</v>
      </c>
      <c r="D36" s="29" t="s">
        <v>130</v>
      </c>
      <c r="E36" s="91">
        <v>147</v>
      </c>
      <c r="F36" s="51">
        <v>84.68</v>
      </c>
      <c r="G36" s="51">
        <v>89.53</v>
      </c>
      <c r="H36" s="51">
        <v>40.26</v>
      </c>
      <c r="I36" s="51">
        <v>52.7</v>
      </c>
      <c r="J36" s="42">
        <v>414.17</v>
      </c>
      <c r="K36" s="36">
        <v>23</v>
      </c>
    </row>
    <row r="37" spans="1:11" ht="12.75">
      <c r="A37" s="26">
        <v>47</v>
      </c>
      <c r="B37" s="49" t="s">
        <v>131</v>
      </c>
      <c r="C37" s="28" t="s">
        <v>82</v>
      </c>
      <c r="D37" s="29" t="s">
        <v>132</v>
      </c>
      <c r="E37" s="91">
        <v>98</v>
      </c>
      <c r="F37" s="51">
        <v>20.48</v>
      </c>
      <c r="G37" s="51">
        <v>18.1</v>
      </c>
      <c r="H37" s="51">
        <v>0</v>
      </c>
      <c r="I37" s="51">
        <v>0</v>
      </c>
      <c r="J37" s="42">
        <v>136.58</v>
      </c>
      <c r="K37" s="36">
        <v>24</v>
      </c>
    </row>
    <row r="38" spans="1:11" ht="12.75">
      <c r="A38" s="26">
        <v>45</v>
      </c>
      <c r="B38" s="49" t="s">
        <v>133</v>
      </c>
      <c r="C38" s="29" t="s">
        <v>85</v>
      </c>
      <c r="D38" s="29" t="s">
        <v>134</v>
      </c>
      <c r="E38" s="91">
        <v>127</v>
      </c>
      <c r="F38" s="51">
        <v>26.84</v>
      </c>
      <c r="G38" s="51">
        <v>24.66</v>
      </c>
      <c r="H38" s="51">
        <v>0</v>
      </c>
      <c r="I38" s="51">
        <v>0</v>
      </c>
      <c r="J38" s="42">
        <v>178.5</v>
      </c>
      <c r="K38" s="36">
        <v>25</v>
      </c>
    </row>
    <row r="39" spans="1:11" ht="12.75">
      <c r="A39" s="26">
        <v>12</v>
      </c>
      <c r="B39" s="49" t="s">
        <v>135</v>
      </c>
      <c r="C39" s="28" t="s">
        <v>82</v>
      </c>
      <c r="D39" s="29" t="s">
        <v>136</v>
      </c>
      <c r="E39" s="91">
        <v>134</v>
      </c>
      <c r="F39" s="51">
        <v>58.38</v>
      </c>
      <c r="G39" s="51">
        <v>91.64</v>
      </c>
      <c r="H39" s="51">
        <v>30.25</v>
      </c>
      <c r="I39" s="51">
        <v>57.85</v>
      </c>
      <c r="J39" s="42">
        <v>372.12</v>
      </c>
      <c r="K39" s="36">
        <v>26</v>
      </c>
    </row>
    <row r="40" spans="1:11" ht="12.75">
      <c r="A40" s="26">
        <v>21</v>
      </c>
      <c r="B40" s="49" t="s">
        <v>137</v>
      </c>
      <c r="C40" s="29" t="s">
        <v>138</v>
      </c>
      <c r="D40" s="29" t="s">
        <v>139</v>
      </c>
      <c r="E40" s="91">
        <v>138</v>
      </c>
      <c r="F40" s="51">
        <v>65.14</v>
      </c>
      <c r="G40" s="51">
        <v>81.59</v>
      </c>
      <c r="H40" s="51">
        <v>33.51</v>
      </c>
      <c r="I40" s="51">
        <v>32.8</v>
      </c>
      <c r="J40" s="42">
        <v>351.04</v>
      </c>
      <c r="K40" s="36">
        <v>27</v>
      </c>
    </row>
    <row r="41" spans="1:11" ht="12.75">
      <c r="A41" s="26">
        <v>37</v>
      </c>
      <c r="B41" s="49" t="s">
        <v>140</v>
      </c>
      <c r="C41" s="28" t="s">
        <v>85</v>
      </c>
      <c r="D41" s="29" t="s">
        <v>141</v>
      </c>
      <c r="E41" s="91">
        <v>132</v>
      </c>
      <c r="F41" s="51">
        <v>4.03</v>
      </c>
      <c r="G41" s="51">
        <v>84.03</v>
      </c>
      <c r="H41" s="51">
        <v>2.97</v>
      </c>
      <c r="I41" s="51">
        <v>67.67</v>
      </c>
      <c r="J41" s="42">
        <v>290.7</v>
      </c>
      <c r="K41" s="36">
        <v>28</v>
      </c>
    </row>
    <row r="42" spans="1:11" ht="12.75">
      <c r="A42" s="26">
        <v>1</v>
      </c>
      <c r="B42" s="49" t="s">
        <v>142</v>
      </c>
      <c r="C42" s="28" t="s">
        <v>143</v>
      </c>
      <c r="D42" s="29" t="s">
        <v>144</v>
      </c>
      <c r="E42" s="91">
        <v>146</v>
      </c>
      <c r="F42" s="51">
        <v>82.58</v>
      </c>
      <c r="G42" s="51">
        <v>99.86</v>
      </c>
      <c r="H42" s="51">
        <v>39.03</v>
      </c>
      <c r="I42" s="51">
        <v>64.88</v>
      </c>
      <c r="J42" s="42">
        <v>432.35</v>
      </c>
      <c r="K42" s="36">
        <v>29</v>
      </c>
    </row>
    <row r="43" spans="1:11" ht="12.75">
      <c r="A43" s="26">
        <v>16</v>
      </c>
      <c r="B43" s="49" t="s">
        <v>145</v>
      </c>
      <c r="C43" s="28" t="s">
        <v>143</v>
      </c>
      <c r="D43" s="29" t="s">
        <v>144</v>
      </c>
      <c r="E43" s="91">
        <v>143</v>
      </c>
      <c r="F43" s="51">
        <v>77.79</v>
      </c>
      <c r="G43" s="51">
        <v>83.61</v>
      </c>
      <c r="H43" s="51">
        <v>36.86</v>
      </c>
      <c r="I43" s="51">
        <v>21.29</v>
      </c>
      <c r="J43" s="42">
        <v>362.55</v>
      </c>
      <c r="K43" s="36">
        <v>30</v>
      </c>
    </row>
    <row r="44" spans="1:11" ht="12.75">
      <c r="A44" s="26">
        <v>14</v>
      </c>
      <c r="B44" s="49" t="s">
        <v>146</v>
      </c>
      <c r="C44" s="28" t="s">
        <v>147</v>
      </c>
      <c r="D44" s="29"/>
      <c r="E44" s="91">
        <v>138</v>
      </c>
      <c r="F44" s="51">
        <v>82.75</v>
      </c>
      <c r="G44" s="51">
        <v>73.38</v>
      </c>
      <c r="H44" s="51">
        <v>26.69</v>
      </c>
      <c r="I44" s="51">
        <v>45.01</v>
      </c>
      <c r="J44" s="42">
        <v>365.83</v>
      </c>
      <c r="K44" s="36">
        <v>31</v>
      </c>
    </row>
    <row r="45" spans="1:11" ht="12.75">
      <c r="A45" s="26">
        <v>43</v>
      </c>
      <c r="B45" s="49" t="s">
        <v>148</v>
      </c>
      <c r="C45" s="28" t="s">
        <v>147</v>
      </c>
      <c r="D45" s="29"/>
      <c r="E45" s="91">
        <v>96</v>
      </c>
      <c r="F45" s="51">
        <v>0</v>
      </c>
      <c r="G45" s="51">
        <v>42.64</v>
      </c>
      <c r="H45" s="51">
        <v>7.26</v>
      </c>
      <c r="I45" s="51">
        <v>55.78</v>
      </c>
      <c r="J45" s="42">
        <v>201.68</v>
      </c>
      <c r="K45" s="36">
        <v>32</v>
      </c>
    </row>
    <row r="46" spans="1:11" ht="12.75">
      <c r="A46" s="26">
        <v>7</v>
      </c>
      <c r="B46" s="49" t="s">
        <v>149</v>
      </c>
      <c r="C46" s="28" t="s">
        <v>90</v>
      </c>
      <c r="D46" s="29" t="s">
        <v>150</v>
      </c>
      <c r="E46" s="91">
        <v>139</v>
      </c>
      <c r="F46" s="51">
        <v>84.03</v>
      </c>
      <c r="G46" s="51">
        <v>77.99</v>
      </c>
      <c r="H46" s="51">
        <v>41.73</v>
      </c>
      <c r="I46" s="51">
        <v>62.45</v>
      </c>
      <c r="J46" s="42">
        <v>405.2</v>
      </c>
      <c r="K46" s="36">
        <v>33</v>
      </c>
    </row>
    <row r="47" spans="1:11" ht="12.75">
      <c r="A47" s="26">
        <v>3</v>
      </c>
      <c r="B47" s="49" t="s">
        <v>151</v>
      </c>
      <c r="C47" s="28" t="s">
        <v>90</v>
      </c>
      <c r="D47" s="29" t="s">
        <v>150</v>
      </c>
      <c r="E47" s="91">
        <v>139</v>
      </c>
      <c r="F47" s="51">
        <v>77.08</v>
      </c>
      <c r="G47" s="51">
        <v>90.86</v>
      </c>
      <c r="H47" s="51">
        <v>38.99</v>
      </c>
      <c r="I47" s="51">
        <v>67.7</v>
      </c>
      <c r="J47" s="42">
        <v>413.63</v>
      </c>
      <c r="K47" s="36">
        <v>34</v>
      </c>
    </row>
    <row r="48" spans="1:11" ht="12.75">
      <c r="A48" s="26">
        <v>9</v>
      </c>
      <c r="B48" s="49" t="s">
        <v>152</v>
      </c>
      <c r="C48" s="28" t="s">
        <v>82</v>
      </c>
      <c r="D48" s="29" t="s">
        <v>153</v>
      </c>
      <c r="E48" s="91">
        <v>139</v>
      </c>
      <c r="F48" s="51">
        <v>88.81</v>
      </c>
      <c r="G48" s="51">
        <v>68.68</v>
      </c>
      <c r="H48" s="51">
        <v>37.35</v>
      </c>
      <c r="I48" s="51">
        <v>46.51</v>
      </c>
      <c r="J48" s="42">
        <v>380.35</v>
      </c>
      <c r="K48" s="36">
        <v>35</v>
      </c>
    </row>
    <row r="49" spans="1:11" ht="12.75">
      <c r="A49" s="26">
        <v>18</v>
      </c>
      <c r="B49" s="49" t="s">
        <v>154</v>
      </c>
      <c r="C49" s="28" t="s">
        <v>101</v>
      </c>
      <c r="D49" s="29" t="s">
        <v>155</v>
      </c>
      <c r="E49" s="91">
        <v>134</v>
      </c>
      <c r="F49" s="51">
        <v>65.56</v>
      </c>
      <c r="G49" s="51">
        <v>82.05</v>
      </c>
      <c r="H49" s="51">
        <v>21.5</v>
      </c>
      <c r="I49" s="51">
        <v>56.1</v>
      </c>
      <c r="J49" s="42">
        <v>359.21</v>
      </c>
      <c r="K49" s="36">
        <v>36</v>
      </c>
    </row>
    <row r="50" spans="1:11" ht="12.75">
      <c r="A50" s="26">
        <v>25</v>
      </c>
      <c r="B50" s="49" t="s">
        <v>156</v>
      </c>
      <c r="C50" s="28" t="s">
        <v>82</v>
      </c>
      <c r="D50" s="29" t="s">
        <v>157</v>
      </c>
      <c r="E50" s="91">
        <v>134</v>
      </c>
      <c r="F50" s="51">
        <v>52.25</v>
      </c>
      <c r="G50" s="51">
        <v>82.11</v>
      </c>
      <c r="H50" s="51">
        <v>12.69</v>
      </c>
      <c r="I50" s="51">
        <v>55.08</v>
      </c>
      <c r="J50" s="42">
        <v>336.13</v>
      </c>
      <c r="K50" s="36">
        <v>37</v>
      </c>
    </row>
    <row r="51" spans="1:11" ht="12.75">
      <c r="A51" s="26">
        <v>8</v>
      </c>
      <c r="B51" s="49" t="s">
        <v>158</v>
      </c>
      <c r="C51" s="28" t="s">
        <v>82</v>
      </c>
      <c r="D51" s="29" t="s">
        <v>159</v>
      </c>
      <c r="E51" s="91">
        <v>145</v>
      </c>
      <c r="F51" s="51">
        <v>79.61</v>
      </c>
      <c r="G51" s="51">
        <v>92.99</v>
      </c>
      <c r="H51" s="51">
        <v>36.79</v>
      </c>
      <c r="I51" s="51">
        <v>49.73</v>
      </c>
      <c r="J51" s="42">
        <v>404.12</v>
      </c>
      <c r="K51" s="36">
        <v>38</v>
      </c>
    </row>
    <row r="52" spans="1:11" ht="12.75">
      <c r="A52" s="26">
        <v>33</v>
      </c>
      <c r="B52" s="49" t="s">
        <v>160</v>
      </c>
      <c r="C52" s="28" t="s">
        <v>85</v>
      </c>
      <c r="D52" s="29" t="s">
        <v>161</v>
      </c>
      <c r="E52" s="91">
        <v>129</v>
      </c>
      <c r="F52" s="51">
        <v>65.39</v>
      </c>
      <c r="G52" s="51">
        <v>48.82</v>
      </c>
      <c r="H52" s="51">
        <v>2.82</v>
      </c>
      <c r="I52" s="51">
        <v>67.12</v>
      </c>
      <c r="J52" s="42">
        <v>313.15</v>
      </c>
      <c r="K52" s="36">
        <v>39</v>
      </c>
    </row>
    <row r="53" spans="1:11" ht="12.75">
      <c r="A53" s="26">
        <v>19</v>
      </c>
      <c r="B53" s="49" t="s">
        <v>162</v>
      </c>
      <c r="C53" s="28" t="s">
        <v>85</v>
      </c>
      <c r="D53" s="29" t="s">
        <v>161</v>
      </c>
      <c r="E53" s="91">
        <v>137</v>
      </c>
      <c r="F53" s="51">
        <v>62.19</v>
      </c>
      <c r="G53" s="51">
        <v>60.25</v>
      </c>
      <c r="H53" s="51">
        <v>31.89</v>
      </c>
      <c r="I53" s="51">
        <v>64.18</v>
      </c>
      <c r="J53" s="42">
        <v>355.51</v>
      </c>
      <c r="K53" s="36">
        <v>40</v>
      </c>
    </row>
    <row r="54" spans="1:11" ht="12.75">
      <c r="A54" s="26">
        <v>32</v>
      </c>
      <c r="B54" s="49" t="s">
        <v>163</v>
      </c>
      <c r="C54" s="29" t="s">
        <v>85</v>
      </c>
      <c r="D54" s="29" t="s">
        <v>164</v>
      </c>
      <c r="E54" s="91">
        <v>141</v>
      </c>
      <c r="F54" s="51">
        <v>58.51</v>
      </c>
      <c r="G54" s="51">
        <v>74.67</v>
      </c>
      <c r="H54" s="51">
        <v>18.01</v>
      </c>
      <c r="I54" s="51">
        <v>32.22</v>
      </c>
      <c r="J54" s="42">
        <v>324.41</v>
      </c>
      <c r="K54" s="36">
        <v>41</v>
      </c>
    </row>
    <row r="55" spans="1:11" ht="12.75">
      <c r="A55" s="26">
        <v>13</v>
      </c>
      <c r="B55" s="49" t="s">
        <v>165</v>
      </c>
      <c r="C55" s="28" t="s">
        <v>82</v>
      </c>
      <c r="D55" s="29" t="s">
        <v>166</v>
      </c>
      <c r="E55" s="91">
        <v>144</v>
      </c>
      <c r="F55" s="51">
        <v>67.32</v>
      </c>
      <c r="G55" s="51">
        <v>74.48</v>
      </c>
      <c r="H55" s="51">
        <v>34</v>
      </c>
      <c r="I55" s="51">
        <v>49.15</v>
      </c>
      <c r="J55" s="42">
        <v>368.95</v>
      </c>
      <c r="K55" s="36">
        <v>42</v>
      </c>
    </row>
    <row r="56" spans="1:11" ht="12.75">
      <c r="A56" s="26">
        <v>4</v>
      </c>
      <c r="B56" s="49" t="s">
        <v>167</v>
      </c>
      <c r="C56" s="29" t="s">
        <v>85</v>
      </c>
      <c r="D56" s="29" t="s">
        <v>168</v>
      </c>
      <c r="E56" s="91">
        <v>140</v>
      </c>
      <c r="F56" s="51">
        <v>58.31</v>
      </c>
      <c r="G56" s="51">
        <v>94.39</v>
      </c>
      <c r="H56" s="51">
        <v>39.16</v>
      </c>
      <c r="I56" s="51">
        <v>78.23</v>
      </c>
      <c r="J56" s="42">
        <v>410.09</v>
      </c>
      <c r="K56" s="36">
        <v>43</v>
      </c>
    </row>
    <row r="57" spans="1:11" ht="12.75">
      <c r="A57" s="26">
        <v>41</v>
      </c>
      <c r="B57" s="49" t="s">
        <v>169</v>
      </c>
      <c r="C57" s="28" t="s">
        <v>85</v>
      </c>
      <c r="D57" s="29" t="s">
        <v>170</v>
      </c>
      <c r="E57" s="91">
        <v>126</v>
      </c>
      <c r="F57" s="51">
        <v>41.46</v>
      </c>
      <c r="G57" s="51">
        <v>37.1</v>
      </c>
      <c r="H57" s="51">
        <v>0</v>
      </c>
      <c r="I57" s="51">
        <v>53.95</v>
      </c>
      <c r="J57" s="42">
        <v>258.51</v>
      </c>
      <c r="K57" s="36">
        <v>44</v>
      </c>
    </row>
    <row r="58" spans="1:11" ht="12.75">
      <c r="A58" s="26">
        <v>38</v>
      </c>
      <c r="B58" s="49" t="s">
        <v>171</v>
      </c>
      <c r="C58" s="29" t="s">
        <v>172</v>
      </c>
      <c r="D58" s="29" t="s">
        <v>173</v>
      </c>
      <c r="E58" s="91">
        <v>133</v>
      </c>
      <c r="F58" s="51">
        <v>52.06</v>
      </c>
      <c r="G58" s="51">
        <v>26.99</v>
      </c>
      <c r="H58" s="51">
        <v>19.42</v>
      </c>
      <c r="I58" s="51">
        <v>54.72</v>
      </c>
      <c r="J58" s="42">
        <v>286.19</v>
      </c>
      <c r="K58" s="36">
        <v>45</v>
      </c>
    </row>
    <row r="59" spans="1:11" ht="12.75">
      <c r="A59" s="26">
        <v>40</v>
      </c>
      <c r="B59" s="49" t="s">
        <v>174</v>
      </c>
      <c r="C59" s="29" t="s">
        <v>143</v>
      </c>
      <c r="D59" s="29" t="s">
        <v>175</v>
      </c>
      <c r="E59" s="91">
        <v>138</v>
      </c>
      <c r="F59" s="51">
        <v>9.95</v>
      </c>
      <c r="G59" s="51">
        <v>30.08</v>
      </c>
      <c r="H59" s="51">
        <v>7.91</v>
      </c>
      <c r="I59" s="51">
        <v>72.87</v>
      </c>
      <c r="J59" s="42">
        <v>258.81</v>
      </c>
      <c r="K59" s="36">
        <v>46</v>
      </c>
    </row>
    <row r="60" spans="1:11" ht="12.75">
      <c r="A60" s="26">
        <v>26</v>
      </c>
      <c r="B60" s="49" t="s">
        <v>176</v>
      </c>
      <c r="C60" s="28" t="s">
        <v>143</v>
      </c>
      <c r="D60" s="29" t="s">
        <v>177</v>
      </c>
      <c r="E60" s="91">
        <v>123</v>
      </c>
      <c r="F60" s="51">
        <v>68.99</v>
      </c>
      <c r="G60" s="51">
        <v>60.28</v>
      </c>
      <c r="H60" s="51">
        <v>32.09</v>
      </c>
      <c r="I60" s="51">
        <v>50.93</v>
      </c>
      <c r="J60" s="42">
        <v>335.29</v>
      </c>
      <c r="K60" s="36">
        <v>47</v>
      </c>
    </row>
    <row r="62" spans="2:4" ht="12.75">
      <c r="B62" s="79" t="s">
        <v>55</v>
      </c>
      <c r="C62" s="79" t="s">
        <v>179</v>
      </c>
      <c r="D62" s="80" t="s">
        <v>185</v>
      </c>
    </row>
    <row r="63" spans="2:4" ht="12.75">
      <c r="B63" s="79" t="s">
        <v>56</v>
      </c>
      <c r="C63" s="79" t="s">
        <v>180</v>
      </c>
      <c r="D63" s="80" t="s">
        <v>186</v>
      </c>
    </row>
    <row r="64" spans="2:4" ht="12.75">
      <c r="B64" s="79" t="s">
        <v>63</v>
      </c>
      <c r="C64" s="79" t="s">
        <v>181</v>
      </c>
      <c r="D64" s="80" t="s">
        <v>187</v>
      </c>
    </row>
    <row r="65" spans="2:4" ht="12.75">
      <c r="B65" s="79" t="s">
        <v>62</v>
      </c>
      <c r="C65" s="79" t="s">
        <v>182</v>
      </c>
      <c r="D65" s="80"/>
    </row>
    <row r="66" spans="2:4" ht="12.75">
      <c r="B66" s="79" t="s">
        <v>57</v>
      </c>
      <c r="C66" s="79" t="s">
        <v>183</v>
      </c>
      <c r="D66" s="80" t="s">
        <v>189</v>
      </c>
    </row>
    <row r="67" spans="2:4" ht="12.75">
      <c r="B67" s="79" t="s">
        <v>64</v>
      </c>
      <c r="C67" s="79" t="s">
        <v>188</v>
      </c>
      <c r="D67" s="80"/>
    </row>
    <row r="68" spans="2:4" ht="12.75">
      <c r="B68" s="79" t="s">
        <v>65</v>
      </c>
      <c r="C68" s="79" t="s">
        <v>193</v>
      </c>
      <c r="D68" s="80"/>
    </row>
    <row r="69" spans="2:4" ht="12.75">
      <c r="B69" s="79" t="s">
        <v>66</v>
      </c>
      <c r="C69" s="79" t="s">
        <v>192</v>
      </c>
      <c r="D69" s="80"/>
    </row>
    <row r="70" spans="2:4" ht="12.75">
      <c r="B70" s="79" t="s">
        <v>58</v>
      </c>
      <c r="C70" s="79" t="s">
        <v>184</v>
      </c>
      <c r="D70" s="80" t="s">
        <v>198</v>
      </c>
    </row>
    <row r="71" spans="2:4" ht="12.75">
      <c r="B71" s="79" t="s">
        <v>59</v>
      </c>
      <c r="C71" s="79"/>
      <c r="D71" s="80"/>
    </row>
    <row r="72" spans="2:4" ht="12.75">
      <c r="B72" s="79" t="s">
        <v>67</v>
      </c>
      <c r="C72" s="79" t="s">
        <v>190</v>
      </c>
      <c r="D72" s="80" t="s">
        <v>197</v>
      </c>
    </row>
    <row r="73" spans="2:4" ht="12.75">
      <c r="B73" s="79" t="s">
        <v>68</v>
      </c>
      <c r="C73" s="79" t="s">
        <v>191</v>
      </c>
      <c r="D73" s="80" t="s">
        <v>196</v>
      </c>
    </row>
    <row r="74" spans="2:4" ht="12.75">
      <c r="B74" s="79" t="s">
        <v>69</v>
      </c>
      <c r="C74" s="79" t="s">
        <v>194</v>
      </c>
      <c r="D74" s="80" t="s">
        <v>99</v>
      </c>
    </row>
    <row r="75" spans="2:4" ht="12.75">
      <c r="B75" s="79" t="s">
        <v>70</v>
      </c>
      <c r="C75" s="79" t="s">
        <v>195</v>
      </c>
      <c r="D75" s="80"/>
    </row>
    <row r="76" spans="2:4" ht="12.75">
      <c r="B76" s="79" t="s">
        <v>60</v>
      </c>
      <c r="C76" s="79"/>
      <c r="D76" s="80"/>
    </row>
    <row r="77" spans="2:4" ht="12.75">
      <c r="B77" s="79" t="s">
        <v>61</v>
      </c>
      <c r="C77" s="79"/>
      <c r="D77" s="80"/>
    </row>
    <row r="78" spans="2:4" ht="12.75">
      <c r="B78" s="79" t="s">
        <v>71</v>
      </c>
      <c r="C78" s="79"/>
      <c r="D78" s="80"/>
    </row>
  </sheetData>
  <sheetProtection/>
  <mergeCells count="22">
    <mergeCell ref="C3:E3"/>
    <mergeCell ref="I4:K4"/>
    <mergeCell ref="C7:K7"/>
    <mergeCell ref="C8:K8"/>
    <mergeCell ref="A2:B2"/>
    <mergeCell ref="A1:K1"/>
    <mergeCell ref="C6:K6"/>
    <mergeCell ref="F3:J3"/>
    <mergeCell ref="C4:E4"/>
    <mergeCell ref="C5:E5"/>
    <mergeCell ref="F2:J2"/>
    <mergeCell ref="C2:E2"/>
    <mergeCell ref="A3:B3"/>
    <mergeCell ref="F4:H4"/>
    <mergeCell ref="C12:C13"/>
    <mergeCell ref="E12:I12"/>
    <mergeCell ref="A12:A13"/>
    <mergeCell ref="I5:K5"/>
    <mergeCell ref="C9:K9"/>
    <mergeCell ref="C10:K10"/>
    <mergeCell ref="J12:J13"/>
    <mergeCell ref="F5:H5"/>
  </mergeCells>
  <printOptions/>
  <pageMargins left="0.37" right="0.19" top="0.17" bottom="0.19" header="0.15748031496062992" footer="0.15748031496062992"/>
  <pageSetup fitToHeight="1" fitToWidth="1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6"/>
  <sheetViews>
    <sheetView zoomScale="115" zoomScaleNormal="115" zoomScalePageLayoutView="0" workbookViewId="0" topLeftCell="A1">
      <pane xSplit="1" ySplit="6" topLeftCell="F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54" sqref="A54"/>
    </sheetView>
  </sheetViews>
  <sheetFormatPr defaultColWidth="9.00390625" defaultRowHeight="12.75"/>
  <cols>
    <col min="1" max="1" width="21.125" style="0" customWidth="1"/>
    <col min="2" max="5" width="3.875" style="0" hidden="1" customWidth="1"/>
    <col min="6" max="11" width="3.875" style="0" customWidth="1"/>
    <col min="12" max="15" width="3.875" style="0" hidden="1" customWidth="1"/>
    <col min="16" max="16" width="3.875" style="0" customWidth="1"/>
    <col min="17" max="17" width="8.75390625" style="0" customWidth="1"/>
    <col min="18" max="19" width="8.75390625" style="3" customWidth="1"/>
    <col min="20" max="20" width="9.75390625" style="0" bestFit="1" customWidth="1"/>
    <col min="21" max="21" width="3.00390625" style="0" bestFit="1" customWidth="1"/>
  </cols>
  <sheetData>
    <row r="1" spans="1:23" ht="15" customHeight="1">
      <c r="A1" s="75" t="str">
        <f>CELKOVÁ!C6</f>
        <v>Mířená střelba na přesnost z velkorážové pistole nebo revolveru VPs, VRs 2</v>
      </c>
      <c r="B1" s="47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2"/>
      <c r="S1" s="2"/>
      <c r="T1" s="4"/>
      <c r="U1" s="1"/>
      <c r="V1" s="1"/>
      <c r="W1" s="1"/>
    </row>
    <row r="2" spans="1:23" ht="15" customHeight="1">
      <c r="A2" s="1" t="s">
        <v>42</v>
      </c>
      <c r="B2" s="47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2"/>
      <c r="S2" s="2"/>
      <c r="T2" s="4"/>
      <c r="U2" s="1"/>
      <c r="V2" s="1"/>
      <c r="W2" s="1"/>
    </row>
    <row r="3" spans="1:23" ht="15" customHeight="1">
      <c r="A3" s="1" t="s">
        <v>43</v>
      </c>
      <c r="B3" s="47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2"/>
      <c r="S3" s="2"/>
      <c r="T3" s="4"/>
      <c r="U3" s="1"/>
      <c r="V3" s="1"/>
      <c r="W3" s="1"/>
    </row>
    <row r="4" spans="1:30" ht="15" customHeight="1">
      <c r="A4" s="1" t="s">
        <v>48</v>
      </c>
      <c r="B4" s="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1"/>
      <c r="R4" s="2"/>
      <c r="S4" s="2"/>
      <c r="T4" s="1"/>
      <c r="U4" s="1"/>
      <c r="V4" s="1"/>
      <c r="W4" s="1"/>
      <c r="Z4" s="138" t="s">
        <v>41</v>
      </c>
      <c r="AA4" s="138"/>
      <c r="AC4" s="137" t="s">
        <v>50</v>
      </c>
      <c r="AD4" s="137"/>
    </row>
    <row r="5" spans="1:30" ht="15" customHeight="1" thickBot="1">
      <c r="A5" s="1"/>
      <c r="B5" s="134" t="s">
        <v>41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6"/>
      <c r="Q5" s="48"/>
      <c r="R5" s="2"/>
      <c r="S5" s="2"/>
      <c r="T5" s="2" t="s">
        <v>21</v>
      </c>
      <c r="U5" s="1"/>
      <c r="V5" s="1"/>
      <c r="W5" s="137"/>
      <c r="X5" s="137"/>
      <c r="Z5" s="137" t="s">
        <v>51</v>
      </c>
      <c r="AA5" s="137"/>
      <c r="AC5" s="137" t="s">
        <v>46</v>
      </c>
      <c r="AD5" s="137"/>
    </row>
    <row r="6" spans="1:30" ht="15" customHeight="1" thickBot="1">
      <c r="A6" s="39" t="s">
        <v>23</v>
      </c>
      <c r="B6" s="16" t="s">
        <v>31</v>
      </c>
      <c r="C6" s="17" t="s">
        <v>32</v>
      </c>
      <c r="D6" s="17" t="s">
        <v>33</v>
      </c>
      <c r="E6" s="17" t="s">
        <v>34</v>
      </c>
      <c r="F6" s="17">
        <v>10</v>
      </c>
      <c r="G6" s="17">
        <v>9</v>
      </c>
      <c r="H6" s="17">
        <v>8</v>
      </c>
      <c r="I6" s="17">
        <v>7</v>
      </c>
      <c r="J6" s="17">
        <v>6</v>
      </c>
      <c r="K6" s="17">
        <v>5</v>
      </c>
      <c r="L6" s="17">
        <v>4</v>
      </c>
      <c r="M6" s="17">
        <v>3</v>
      </c>
      <c r="N6" s="17">
        <v>2</v>
      </c>
      <c r="O6" s="17">
        <v>1</v>
      </c>
      <c r="P6" s="25">
        <v>0</v>
      </c>
      <c r="Q6" s="17" t="s">
        <v>22</v>
      </c>
      <c r="R6" s="66" t="s">
        <v>28</v>
      </c>
      <c r="S6" s="62"/>
      <c r="T6" s="13" t="s">
        <v>19</v>
      </c>
      <c r="U6" s="38">
        <v>15</v>
      </c>
      <c r="V6" s="1"/>
      <c r="W6" s="132" t="s">
        <v>40</v>
      </c>
      <c r="X6" s="133"/>
      <c r="Z6" s="132" t="s">
        <v>40</v>
      </c>
      <c r="AA6" s="133"/>
      <c r="AC6" s="132" t="s">
        <v>40</v>
      </c>
      <c r="AD6" s="133"/>
    </row>
    <row r="7" spans="1:30" ht="15" customHeight="1">
      <c r="A7" s="49" t="str">
        <f>CELKOVÁ!B14</f>
        <v>Baránek Pavel</v>
      </c>
      <c r="B7" s="18"/>
      <c r="C7" s="18"/>
      <c r="D7" s="18"/>
      <c r="E7" s="18"/>
      <c r="F7" s="18">
        <v>5</v>
      </c>
      <c r="G7" s="18">
        <v>9</v>
      </c>
      <c r="H7" s="18">
        <v>1</v>
      </c>
      <c r="I7" s="18"/>
      <c r="J7" s="18"/>
      <c r="K7" s="18"/>
      <c r="L7" s="18"/>
      <c r="M7" s="18"/>
      <c r="N7" s="18"/>
      <c r="O7" s="18"/>
      <c r="P7" s="18"/>
      <c r="Q7" s="18">
        <f aca="true" t="shared" si="0" ref="Q7:Q38">B7*X$14+C7*X$15+D7*X$16+E7*X$17+F7*10+G7*9+H7*8+I7*7+J7*6+K7*5+L7*4+M7*3+N7*2+O7</f>
        <v>139</v>
      </c>
      <c r="R7" s="61" t="str">
        <f aca="true" t="shared" si="1" ref="R7:R38">IF(Q7&lt;X$7,"",IF(Q7&lt;X$8,"VT-III",IF(Q7&lt;X$9,"VT-II",IF(Q7&lt;X$10,"VT-I","VT-M"))))</f>
        <v>VT-II</v>
      </c>
      <c r="S7" s="63"/>
      <c r="T7" s="13">
        <f aca="true" t="shared" si="2" ref="T7:T38">SUM(B7:P7)</f>
        <v>15</v>
      </c>
      <c r="U7" s="1"/>
      <c r="V7" s="1"/>
      <c r="W7" s="65" t="s">
        <v>35</v>
      </c>
      <c r="X7" s="77">
        <v>125</v>
      </c>
      <c r="Y7" s="5"/>
      <c r="Z7" s="65" t="s">
        <v>35</v>
      </c>
      <c r="AA7" s="64">
        <v>125</v>
      </c>
      <c r="AB7" s="5"/>
      <c r="AC7" s="65" t="s">
        <v>35</v>
      </c>
      <c r="AD7" s="64">
        <v>116</v>
      </c>
    </row>
    <row r="8" spans="1:30" ht="15" customHeight="1">
      <c r="A8" s="86" t="str">
        <f>CELKOVÁ!B15</f>
        <v>Beigl Tomáš</v>
      </c>
      <c r="B8" s="52"/>
      <c r="C8" s="52"/>
      <c r="D8" s="52"/>
      <c r="E8" s="52"/>
      <c r="F8" s="52">
        <v>9</v>
      </c>
      <c r="G8" s="52">
        <v>6</v>
      </c>
      <c r="H8" s="52"/>
      <c r="I8" s="52"/>
      <c r="J8" s="52"/>
      <c r="K8" s="52"/>
      <c r="L8" s="52"/>
      <c r="M8" s="52"/>
      <c r="N8" s="52"/>
      <c r="O8" s="52"/>
      <c r="P8" s="52"/>
      <c r="Q8" s="52">
        <f t="shared" si="0"/>
        <v>144</v>
      </c>
      <c r="R8" s="61" t="str">
        <f t="shared" si="1"/>
        <v>VT-I</v>
      </c>
      <c r="S8" s="63"/>
      <c r="T8" s="13">
        <f t="shared" si="2"/>
        <v>15</v>
      </c>
      <c r="U8" s="1"/>
      <c r="V8" s="1"/>
      <c r="W8" s="65" t="s">
        <v>36</v>
      </c>
      <c r="X8" s="77">
        <v>134</v>
      </c>
      <c r="Y8" s="5"/>
      <c r="Z8" s="65" t="s">
        <v>36</v>
      </c>
      <c r="AA8" s="64">
        <v>134</v>
      </c>
      <c r="AB8" s="5"/>
      <c r="AC8" s="65" t="s">
        <v>36</v>
      </c>
      <c r="AD8" s="64">
        <v>125</v>
      </c>
    </row>
    <row r="9" spans="1:30" ht="15" customHeight="1">
      <c r="A9" s="86" t="str">
        <f>CELKOVÁ!B16</f>
        <v>Bicek Arnošt</v>
      </c>
      <c r="B9" s="9"/>
      <c r="C9" s="9"/>
      <c r="D9" s="9"/>
      <c r="E9" s="9"/>
      <c r="F9" s="9">
        <v>1</v>
      </c>
      <c r="G9" s="9">
        <v>2</v>
      </c>
      <c r="H9" s="9">
        <v>5</v>
      </c>
      <c r="I9" s="9">
        <v>4</v>
      </c>
      <c r="J9" s="9">
        <v>1</v>
      </c>
      <c r="K9" s="9"/>
      <c r="L9" s="9"/>
      <c r="M9" s="9"/>
      <c r="N9" s="9"/>
      <c r="O9" s="9"/>
      <c r="P9" s="9">
        <v>2</v>
      </c>
      <c r="Q9" s="9">
        <f t="shared" si="0"/>
        <v>102</v>
      </c>
      <c r="R9" s="61">
        <f t="shared" si="1"/>
      </c>
      <c r="S9" s="63"/>
      <c r="T9" s="13">
        <f t="shared" si="2"/>
        <v>15</v>
      </c>
      <c r="U9" s="1"/>
      <c r="V9" s="1"/>
      <c r="W9" s="65" t="s">
        <v>37</v>
      </c>
      <c r="X9" s="78">
        <v>140</v>
      </c>
      <c r="Z9" s="65" t="s">
        <v>37</v>
      </c>
      <c r="AA9" s="56">
        <v>140</v>
      </c>
      <c r="AC9" s="65" t="s">
        <v>37</v>
      </c>
      <c r="AD9" s="56">
        <v>131</v>
      </c>
    </row>
    <row r="10" spans="1:30" ht="15" customHeight="1">
      <c r="A10" s="86" t="str">
        <f>CELKOVÁ!B17</f>
        <v>Bína Jiří (Pi)</v>
      </c>
      <c r="B10" s="9"/>
      <c r="C10" s="9"/>
      <c r="D10" s="9"/>
      <c r="E10" s="11"/>
      <c r="F10" s="11"/>
      <c r="G10" s="11">
        <v>11</v>
      </c>
      <c r="H10" s="11">
        <v>4</v>
      </c>
      <c r="I10" s="11"/>
      <c r="J10" s="11"/>
      <c r="K10" s="11"/>
      <c r="L10" s="11"/>
      <c r="M10" s="11"/>
      <c r="N10" s="11"/>
      <c r="O10" s="11"/>
      <c r="P10" s="11"/>
      <c r="Q10" s="9">
        <f t="shared" si="0"/>
        <v>131</v>
      </c>
      <c r="R10" s="61" t="str">
        <f t="shared" si="1"/>
        <v>VT-III</v>
      </c>
      <c r="S10" s="63"/>
      <c r="T10" s="13">
        <f t="shared" si="2"/>
        <v>15</v>
      </c>
      <c r="U10" s="1"/>
      <c r="V10" s="1"/>
      <c r="W10" s="65" t="s">
        <v>38</v>
      </c>
      <c r="X10" s="78">
        <v>146</v>
      </c>
      <c r="Z10" s="65" t="s">
        <v>38</v>
      </c>
      <c r="AA10" s="56">
        <v>146</v>
      </c>
      <c r="AC10" s="65" t="s">
        <v>38</v>
      </c>
      <c r="AD10" s="56">
        <v>137</v>
      </c>
    </row>
    <row r="11" spans="1:23" ht="15" customHeight="1">
      <c r="A11" s="86" t="str">
        <f>CELKOVÁ!B18</f>
        <v>Bína Jiří (Re)</v>
      </c>
      <c r="B11" s="9"/>
      <c r="C11" s="9"/>
      <c r="D11" s="9"/>
      <c r="E11" s="11"/>
      <c r="F11" s="11">
        <v>7</v>
      </c>
      <c r="G11" s="11">
        <v>7</v>
      </c>
      <c r="H11" s="11">
        <v>1</v>
      </c>
      <c r="I11" s="11"/>
      <c r="J11" s="11"/>
      <c r="K11" s="11"/>
      <c r="L11" s="11"/>
      <c r="M11" s="11"/>
      <c r="N11" s="11"/>
      <c r="O11" s="11"/>
      <c r="P11" s="11"/>
      <c r="Q11" s="9">
        <f t="shared" si="0"/>
        <v>141</v>
      </c>
      <c r="R11" s="61" t="str">
        <f t="shared" si="1"/>
        <v>VT-I</v>
      </c>
      <c r="S11" s="63"/>
      <c r="T11" s="13">
        <f t="shared" si="2"/>
        <v>15</v>
      </c>
      <c r="U11" s="1"/>
      <c r="V11" s="1"/>
      <c r="W11" s="1"/>
    </row>
    <row r="12" spans="1:23" ht="15" customHeight="1">
      <c r="A12" s="86" t="str">
        <f>CELKOVÁ!B19</f>
        <v>Brejžek Vojtěch</v>
      </c>
      <c r="B12" s="11"/>
      <c r="C12" s="11"/>
      <c r="D12" s="11"/>
      <c r="E12" s="11"/>
      <c r="F12" s="11">
        <v>8</v>
      </c>
      <c r="G12" s="11">
        <v>4</v>
      </c>
      <c r="H12" s="11">
        <v>2</v>
      </c>
      <c r="I12" s="11"/>
      <c r="J12" s="11"/>
      <c r="K12" s="11"/>
      <c r="L12" s="11"/>
      <c r="M12" s="11"/>
      <c r="N12" s="11"/>
      <c r="O12" s="11"/>
      <c r="P12" s="11">
        <v>1</v>
      </c>
      <c r="Q12" s="9">
        <f t="shared" si="0"/>
        <v>132</v>
      </c>
      <c r="R12" s="61" t="str">
        <f t="shared" si="1"/>
        <v>VT-III</v>
      </c>
      <c r="S12" s="63"/>
      <c r="T12" s="13">
        <f t="shared" si="2"/>
        <v>15</v>
      </c>
      <c r="U12" s="1"/>
      <c r="V12" s="1"/>
      <c r="W12" s="1"/>
    </row>
    <row r="13" spans="1:24" ht="15" customHeight="1">
      <c r="A13" s="86" t="str">
        <f>CELKOVÁ!B20</f>
        <v>Čekal Josef</v>
      </c>
      <c r="B13" s="9"/>
      <c r="C13" s="9"/>
      <c r="D13" s="9"/>
      <c r="E13" s="11"/>
      <c r="F13" s="11">
        <v>4</v>
      </c>
      <c r="G13" s="11">
        <v>6</v>
      </c>
      <c r="H13" s="11">
        <v>5</v>
      </c>
      <c r="I13" s="11"/>
      <c r="J13" s="11"/>
      <c r="K13" s="11"/>
      <c r="L13" s="11"/>
      <c r="M13" s="11"/>
      <c r="N13" s="11"/>
      <c r="O13" s="11"/>
      <c r="P13" s="11"/>
      <c r="Q13" s="9">
        <f t="shared" si="0"/>
        <v>134</v>
      </c>
      <c r="R13" s="61" t="str">
        <f t="shared" si="1"/>
        <v>VT-II</v>
      </c>
      <c r="S13" s="63"/>
      <c r="T13" s="13">
        <f t="shared" si="2"/>
        <v>15</v>
      </c>
      <c r="U13" s="1"/>
      <c r="V13" s="1"/>
      <c r="W13" s="131" t="s">
        <v>39</v>
      </c>
      <c r="X13" s="131"/>
    </row>
    <row r="14" spans="1:24" ht="15" customHeight="1">
      <c r="A14" s="86" t="str">
        <f>CELKOVÁ!B21</f>
        <v>Dvořák Vladislav</v>
      </c>
      <c r="B14" s="9"/>
      <c r="C14" s="9"/>
      <c r="D14" s="9"/>
      <c r="E14" s="9"/>
      <c r="F14" s="9">
        <v>7</v>
      </c>
      <c r="G14" s="9">
        <v>5</v>
      </c>
      <c r="H14" s="9">
        <v>3</v>
      </c>
      <c r="I14" s="9"/>
      <c r="J14" s="9"/>
      <c r="K14" s="9"/>
      <c r="L14" s="9"/>
      <c r="M14" s="9"/>
      <c r="N14" s="9"/>
      <c r="O14" s="9"/>
      <c r="P14" s="9"/>
      <c r="Q14" s="9">
        <f t="shared" si="0"/>
        <v>139</v>
      </c>
      <c r="R14" s="61" t="str">
        <f t="shared" si="1"/>
        <v>VT-II</v>
      </c>
      <c r="S14" s="63"/>
      <c r="T14" s="13">
        <f t="shared" si="2"/>
        <v>15</v>
      </c>
      <c r="U14" s="1"/>
      <c r="V14" s="1"/>
      <c r="W14" s="65" t="s">
        <v>31</v>
      </c>
      <c r="X14" s="78">
        <v>12</v>
      </c>
    </row>
    <row r="15" spans="1:24" ht="15" customHeight="1">
      <c r="A15" s="86" t="str">
        <f>CELKOVÁ!B22</f>
        <v>Fiala Miroslav</v>
      </c>
      <c r="B15" s="9"/>
      <c r="C15" s="9"/>
      <c r="D15" s="9"/>
      <c r="E15" s="9"/>
      <c r="F15" s="9">
        <v>7</v>
      </c>
      <c r="G15" s="9">
        <v>7</v>
      </c>
      <c r="H15" s="9">
        <v>1</v>
      </c>
      <c r="I15" s="9"/>
      <c r="J15" s="9"/>
      <c r="K15" s="9"/>
      <c r="L15" s="9"/>
      <c r="M15" s="9"/>
      <c r="N15" s="9"/>
      <c r="O15" s="9"/>
      <c r="P15" s="9"/>
      <c r="Q15" s="9">
        <f t="shared" si="0"/>
        <v>141</v>
      </c>
      <c r="R15" s="61" t="str">
        <f t="shared" si="1"/>
        <v>VT-I</v>
      </c>
      <c r="S15" s="63"/>
      <c r="T15" s="13">
        <f t="shared" si="2"/>
        <v>15</v>
      </c>
      <c r="U15" s="1"/>
      <c r="V15" s="1"/>
      <c r="W15" s="65" t="s">
        <v>32</v>
      </c>
      <c r="X15" s="78">
        <v>10</v>
      </c>
    </row>
    <row r="16" spans="1:24" ht="15" customHeight="1">
      <c r="A16" s="86" t="str">
        <f>CELKOVÁ!B23</f>
        <v>Fuksa Viktor</v>
      </c>
      <c r="B16" s="9"/>
      <c r="C16" s="9"/>
      <c r="D16" s="9"/>
      <c r="E16" s="9"/>
      <c r="F16" s="9">
        <v>8</v>
      </c>
      <c r="G16" s="9">
        <v>6</v>
      </c>
      <c r="H16" s="9"/>
      <c r="I16" s="9">
        <v>1</v>
      </c>
      <c r="J16" s="9"/>
      <c r="K16" s="9"/>
      <c r="L16" s="9"/>
      <c r="M16" s="9"/>
      <c r="N16" s="9"/>
      <c r="O16" s="9"/>
      <c r="P16" s="9"/>
      <c r="Q16" s="9">
        <f t="shared" si="0"/>
        <v>141</v>
      </c>
      <c r="R16" s="61" t="str">
        <f t="shared" si="1"/>
        <v>VT-I</v>
      </c>
      <c r="S16" s="63"/>
      <c r="T16" s="13">
        <f t="shared" si="2"/>
        <v>15</v>
      </c>
      <c r="U16" s="1"/>
      <c r="V16" s="1"/>
      <c r="W16" s="65" t="s">
        <v>33</v>
      </c>
      <c r="X16" s="78">
        <v>8</v>
      </c>
    </row>
    <row r="17" spans="1:24" ht="15" customHeight="1">
      <c r="A17" s="86" t="str">
        <f>CELKOVÁ!B24</f>
        <v>Gál Štefan</v>
      </c>
      <c r="B17" s="9"/>
      <c r="C17" s="9"/>
      <c r="D17" s="9"/>
      <c r="E17" s="9"/>
      <c r="F17" s="9"/>
      <c r="G17" s="9">
        <v>3</v>
      </c>
      <c r="H17" s="9">
        <v>4</v>
      </c>
      <c r="I17" s="9">
        <v>6</v>
      </c>
      <c r="J17" s="9">
        <v>2</v>
      </c>
      <c r="K17" s="9"/>
      <c r="L17" s="9"/>
      <c r="M17" s="9"/>
      <c r="N17" s="9"/>
      <c r="O17" s="9"/>
      <c r="P17" s="9"/>
      <c r="Q17" s="9">
        <f t="shared" si="0"/>
        <v>113</v>
      </c>
      <c r="R17" s="61">
        <f t="shared" si="1"/>
      </c>
      <c r="S17" s="63"/>
      <c r="T17" s="13">
        <f t="shared" si="2"/>
        <v>15</v>
      </c>
      <c r="U17" s="1"/>
      <c r="V17" s="1"/>
      <c r="W17" s="65" t="s">
        <v>34</v>
      </c>
      <c r="X17" s="78">
        <v>0</v>
      </c>
    </row>
    <row r="18" spans="1:23" ht="15" customHeight="1">
      <c r="A18" s="86" t="str">
        <f>CELKOVÁ!B25</f>
        <v>Hejlíček David</v>
      </c>
      <c r="B18" s="9"/>
      <c r="C18" s="9"/>
      <c r="D18" s="9"/>
      <c r="E18" s="9"/>
      <c r="F18" s="9">
        <v>1</v>
      </c>
      <c r="G18" s="9">
        <v>6</v>
      </c>
      <c r="H18" s="9">
        <v>7</v>
      </c>
      <c r="I18" s="9">
        <v>1</v>
      </c>
      <c r="J18" s="9"/>
      <c r="K18" s="9"/>
      <c r="L18" s="9"/>
      <c r="M18" s="9"/>
      <c r="N18" s="9"/>
      <c r="O18" s="9"/>
      <c r="P18" s="9"/>
      <c r="Q18" s="9">
        <f t="shared" si="0"/>
        <v>127</v>
      </c>
      <c r="R18" s="61" t="str">
        <f t="shared" si="1"/>
        <v>VT-III</v>
      </c>
      <c r="S18" s="63"/>
      <c r="T18" s="13">
        <f t="shared" si="2"/>
        <v>15</v>
      </c>
      <c r="U18" s="1"/>
      <c r="V18" s="1"/>
      <c r="W18" s="1"/>
    </row>
    <row r="19" spans="1:23" ht="15" customHeight="1">
      <c r="A19" s="86" t="str">
        <f>CELKOVÁ!B26</f>
        <v>Janko Jaroslav st.</v>
      </c>
      <c r="B19" s="9"/>
      <c r="C19" s="9"/>
      <c r="D19" s="9"/>
      <c r="E19" s="11"/>
      <c r="F19" s="11">
        <v>3</v>
      </c>
      <c r="G19" s="11">
        <v>3</v>
      </c>
      <c r="H19" s="11">
        <v>4</v>
      </c>
      <c r="I19" s="11">
        <v>1</v>
      </c>
      <c r="J19" s="11">
        <v>1</v>
      </c>
      <c r="K19" s="11">
        <v>1</v>
      </c>
      <c r="L19" s="11"/>
      <c r="M19" s="11"/>
      <c r="N19" s="11"/>
      <c r="O19" s="11"/>
      <c r="P19" s="11">
        <v>2</v>
      </c>
      <c r="Q19" s="9">
        <f t="shared" si="0"/>
        <v>107</v>
      </c>
      <c r="R19" s="61">
        <f t="shared" si="1"/>
      </c>
      <c r="S19" s="63"/>
      <c r="T19" s="13">
        <f t="shared" si="2"/>
        <v>15</v>
      </c>
      <c r="U19" s="1"/>
      <c r="V19" s="1"/>
      <c r="W19" s="1"/>
    </row>
    <row r="20" spans="1:23" ht="15" customHeight="1">
      <c r="A20" s="86" t="str">
        <f>CELKOVÁ!B27</f>
        <v>Koch Miroslav st.</v>
      </c>
      <c r="B20" s="9"/>
      <c r="C20" s="9"/>
      <c r="D20" s="9"/>
      <c r="E20" s="11"/>
      <c r="F20" s="11">
        <v>2</v>
      </c>
      <c r="G20" s="11">
        <v>10</v>
      </c>
      <c r="H20" s="11">
        <v>3</v>
      </c>
      <c r="I20" s="11"/>
      <c r="J20" s="11"/>
      <c r="K20" s="11"/>
      <c r="L20" s="11"/>
      <c r="M20" s="11"/>
      <c r="N20" s="11"/>
      <c r="O20" s="11"/>
      <c r="P20" s="11"/>
      <c r="Q20" s="9">
        <f t="shared" si="0"/>
        <v>134</v>
      </c>
      <c r="R20" s="61" t="str">
        <f t="shared" si="1"/>
        <v>VT-II</v>
      </c>
      <c r="S20" s="63"/>
      <c r="T20" s="13">
        <f t="shared" si="2"/>
        <v>15</v>
      </c>
      <c r="U20" s="1"/>
      <c r="V20" s="1"/>
      <c r="W20" s="1"/>
    </row>
    <row r="21" spans="1:23" ht="15" customHeight="1">
      <c r="A21" s="86" t="str">
        <f>CELKOVÁ!B28</f>
        <v>Kostříž Jaroslav</v>
      </c>
      <c r="B21" s="9"/>
      <c r="C21" s="9"/>
      <c r="D21" s="9"/>
      <c r="E21" s="11"/>
      <c r="F21" s="11">
        <v>4</v>
      </c>
      <c r="G21" s="11">
        <v>7</v>
      </c>
      <c r="H21" s="11">
        <v>4</v>
      </c>
      <c r="I21" s="11"/>
      <c r="J21" s="11"/>
      <c r="K21" s="11"/>
      <c r="L21" s="11"/>
      <c r="M21" s="11"/>
      <c r="N21" s="11"/>
      <c r="O21" s="11"/>
      <c r="P21" s="11"/>
      <c r="Q21" s="9">
        <f t="shared" si="0"/>
        <v>135</v>
      </c>
      <c r="R21" s="61" t="str">
        <f t="shared" si="1"/>
        <v>VT-II</v>
      </c>
      <c r="S21" s="63"/>
      <c r="T21" s="13">
        <f t="shared" si="2"/>
        <v>15</v>
      </c>
      <c r="U21" s="1"/>
      <c r="V21" s="1"/>
      <c r="W21" s="1"/>
    </row>
    <row r="22" spans="1:23" ht="15" customHeight="1">
      <c r="A22" s="86" t="str">
        <f>CELKOVÁ!B29</f>
        <v>Král Jan</v>
      </c>
      <c r="B22" s="9"/>
      <c r="C22" s="9"/>
      <c r="D22" s="9"/>
      <c r="E22" s="11"/>
      <c r="F22" s="11">
        <v>9</v>
      </c>
      <c r="G22" s="11">
        <v>6</v>
      </c>
      <c r="H22" s="11"/>
      <c r="I22" s="11"/>
      <c r="J22" s="11"/>
      <c r="K22" s="11"/>
      <c r="L22" s="11"/>
      <c r="M22" s="11"/>
      <c r="N22" s="11"/>
      <c r="O22" s="11"/>
      <c r="P22" s="11"/>
      <c r="Q22" s="9">
        <f t="shared" si="0"/>
        <v>144</v>
      </c>
      <c r="R22" s="61" t="str">
        <f t="shared" si="1"/>
        <v>VT-I</v>
      </c>
      <c r="S22" s="63"/>
      <c r="T22" s="13">
        <f t="shared" si="2"/>
        <v>15</v>
      </c>
      <c r="U22" s="1"/>
      <c r="V22" s="1"/>
      <c r="W22" s="1"/>
    </row>
    <row r="23" spans="1:23" ht="15" customHeight="1">
      <c r="A23" s="86" t="str">
        <f>CELKOVÁ!B30</f>
        <v>Král Jiří</v>
      </c>
      <c r="B23" s="9"/>
      <c r="C23" s="9"/>
      <c r="D23" s="9"/>
      <c r="E23" s="11"/>
      <c r="F23" s="11">
        <v>6</v>
      </c>
      <c r="G23" s="11">
        <v>8</v>
      </c>
      <c r="H23" s="11">
        <v>1</v>
      </c>
      <c r="I23" s="11"/>
      <c r="J23" s="11"/>
      <c r="K23" s="11"/>
      <c r="L23" s="11"/>
      <c r="M23" s="11"/>
      <c r="N23" s="11"/>
      <c r="O23" s="11"/>
      <c r="P23" s="11"/>
      <c r="Q23" s="9">
        <f t="shared" si="0"/>
        <v>140</v>
      </c>
      <c r="R23" s="61" t="str">
        <f t="shared" si="1"/>
        <v>VT-I</v>
      </c>
      <c r="S23" s="63"/>
      <c r="T23" s="13">
        <f t="shared" si="2"/>
        <v>15</v>
      </c>
      <c r="U23" s="1"/>
      <c r="V23" s="1"/>
      <c r="W23" s="1"/>
    </row>
    <row r="24" spans="1:23" ht="15" customHeight="1">
      <c r="A24" s="86" t="str">
        <f>CELKOVÁ!B31</f>
        <v>Kraus Milan (Pi)</v>
      </c>
      <c r="B24" s="9"/>
      <c r="C24" s="9"/>
      <c r="D24" s="9"/>
      <c r="E24" s="11"/>
      <c r="F24" s="11">
        <v>4</v>
      </c>
      <c r="G24" s="11">
        <v>5</v>
      </c>
      <c r="H24" s="11">
        <v>5</v>
      </c>
      <c r="I24" s="11"/>
      <c r="J24" s="11">
        <v>1</v>
      </c>
      <c r="K24" s="11"/>
      <c r="L24" s="11"/>
      <c r="M24" s="11"/>
      <c r="N24" s="11"/>
      <c r="O24" s="11"/>
      <c r="P24" s="11"/>
      <c r="Q24" s="9">
        <f t="shared" si="0"/>
        <v>131</v>
      </c>
      <c r="R24" s="61" t="str">
        <f t="shared" si="1"/>
        <v>VT-III</v>
      </c>
      <c r="S24" s="63"/>
      <c r="T24" s="13">
        <f t="shared" si="2"/>
        <v>15</v>
      </c>
      <c r="U24" s="1"/>
      <c r="V24" s="1"/>
      <c r="W24" s="1"/>
    </row>
    <row r="25" spans="1:23" ht="15" customHeight="1">
      <c r="A25" s="86" t="str">
        <f>CELKOVÁ!B32</f>
        <v>Kraus Milan (Re)</v>
      </c>
      <c r="B25" s="9"/>
      <c r="C25" s="9"/>
      <c r="D25" s="9"/>
      <c r="E25" s="11"/>
      <c r="F25" s="11">
        <v>4</v>
      </c>
      <c r="G25" s="11">
        <v>4</v>
      </c>
      <c r="H25" s="11">
        <v>5</v>
      </c>
      <c r="I25" s="11">
        <v>2</v>
      </c>
      <c r="J25" s="11"/>
      <c r="K25" s="11"/>
      <c r="L25" s="11"/>
      <c r="M25" s="11"/>
      <c r="N25" s="11"/>
      <c r="O25" s="11"/>
      <c r="P25" s="11"/>
      <c r="Q25" s="9">
        <f t="shared" si="0"/>
        <v>130</v>
      </c>
      <c r="R25" s="61" t="str">
        <f t="shared" si="1"/>
        <v>VT-III</v>
      </c>
      <c r="S25" s="63"/>
      <c r="T25" s="13">
        <f t="shared" si="2"/>
        <v>15</v>
      </c>
      <c r="U25" s="1"/>
      <c r="V25" s="1"/>
      <c r="W25" s="1"/>
    </row>
    <row r="26" spans="1:23" ht="15" customHeight="1">
      <c r="A26" s="86" t="str">
        <f>CELKOVÁ!B33</f>
        <v>Landkammer Václav</v>
      </c>
      <c r="B26" s="9"/>
      <c r="C26" s="9"/>
      <c r="D26" s="9"/>
      <c r="E26" s="11"/>
      <c r="F26" s="11">
        <v>5</v>
      </c>
      <c r="G26" s="11">
        <v>7</v>
      </c>
      <c r="H26" s="11">
        <v>2</v>
      </c>
      <c r="I26" s="11">
        <v>1</v>
      </c>
      <c r="J26" s="11"/>
      <c r="K26" s="11"/>
      <c r="L26" s="11"/>
      <c r="M26" s="11"/>
      <c r="N26" s="11"/>
      <c r="O26" s="11"/>
      <c r="P26" s="11"/>
      <c r="Q26" s="9">
        <f t="shared" si="0"/>
        <v>136</v>
      </c>
      <c r="R26" s="61" t="str">
        <f t="shared" si="1"/>
        <v>VT-II</v>
      </c>
      <c r="S26" s="63"/>
      <c r="T26" s="13">
        <f t="shared" si="2"/>
        <v>15</v>
      </c>
      <c r="U26" s="1"/>
      <c r="V26" s="1"/>
      <c r="W26" s="1"/>
    </row>
    <row r="27" spans="1:23" ht="15" customHeight="1">
      <c r="A27" s="86" t="str">
        <f>CELKOVÁ!B34</f>
        <v>Matějka Milan st.</v>
      </c>
      <c r="B27" s="9"/>
      <c r="C27" s="9"/>
      <c r="D27" s="9"/>
      <c r="E27" s="11"/>
      <c r="F27" s="11">
        <v>3</v>
      </c>
      <c r="G27" s="11">
        <v>1</v>
      </c>
      <c r="H27" s="11">
        <v>4</v>
      </c>
      <c r="I27" s="11">
        <v>3</v>
      </c>
      <c r="J27" s="11">
        <v>1</v>
      </c>
      <c r="K27" s="11">
        <v>1</v>
      </c>
      <c r="L27" s="11"/>
      <c r="M27" s="11"/>
      <c r="N27" s="11"/>
      <c r="O27" s="11"/>
      <c r="P27" s="11">
        <v>2</v>
      </c>
      <c r="Q27" s="9">
        <f t="shared" si="0"/>
        <v>103</v>
      </c>
      <c r="R27" s="61">
        <f t="shared" si="1"/>
      </c>
      <c r="S27" s="63"/>
      <c r="T27" s="13">
        <f t="shared" si="2"/>
        <v>15</v>
      </c>
      <c r="U27" s="1"/>
      <c r="V27" s="1"/>
      <c r="W27" s="1"/>
    </row>
    <row r="28" spans="1:23" ht="15" customHeight="1">
      <c r="A28" s="86" t="str">
        <f>CELKOVÁ!B35</f>
        <v>Mesároš Štefan</v>
      </c>
      <c r="B28" s="9"/>
      <c r="C28" s="9"/>
      <c r="D28" s="9"/>
      <c r="E28" s="11"/>
      <c r="F28" s="11">
        <v>4</v>
      </c>
      <c r="G28" s="11">
        <v>3</v>
      </c>
      <c r="H28" s="11">
        <v>8</v>
      </c>
      <c r="I28" s="11"/>
      <c r="J28" s="11"/>
      <c r="K28" s="11"/>
      <c r="L28" s="11"/>
      <c r="M28" s="11"/>
      <c r="N28" s="11"/>
      <c r="O28" s="11"/>
      <c r="P28" s="11"/>
      <c r="Q28" s="9">
        <f t="shared" si="0"/>
        <v>131</v>
      </c>
      <c r="R28" s="61" t="str">
        <f t="shared" si="1"/>
        <v>VT-III</v>
      </c>
      <c r="S28" s="63"/>
      <c r="T28" s="13">
        <f t="shared" si="2"/>
        <v>15</v>
      </c>
      <c r="U28" s="1"/>
      <c r="V28" s="1"/>
      <c r="W28" s="1"/>
    </row>
    <row r="29" spans="1:23" ht="15" customHeight="1">
      <c r="A29" s="86" t="str">
        <f>CELKOVÁ!B36</f>
        <v>Nikodým David</v>
      </c>
      <c r="B29" s="9"/>
      <c r="C29" s="9"/>
      <c r="D29" s="9"/>
      <c r="E29" s="11"/>
      <c r="F29" s="11">
        <v>12</v>
      </c>
      <c r="G29" s="11">
        <v>3</v>
      </c>
      <c r="H29" s="11"/>
      <c r="I29" s="11"/>
      <c r="J29" s="11"/>
      <c r="K29" s="11"/>
      <c r="L29" s="11"/>
      <c r="M29" s="11"/>
      <c r="N29" s="11"/>
      <c r="O29" s="11"/>
      <c r="P29" s="11"/>
      <c r="Q29" s="9">
        <f t="shared" si="0"/>
        <v>147</v>
      </c>
      <c r="R29" s="61" t="str">
        <f t="shared" si="1"/>
        <v>VT-M</v>
      </c>
      <c r="S29" s="63"/>
      <c r="T29" s="13">
        <f t="shared" si="2"/>
        <v>15</v>
      </c>
      <c r="U29" s="1"/>
      <c r="V29" s="1"/>
      <c r="W29" s="1"/>
    </row>
    <row r="30" spans="1:23" ht="15" customHeight="1">
      <c r="A30" s="86" t="str">
        <f>CELKOVÁ!B37</f>
        <v>Palová Simona</v>
      </c>
      <c r="B30" s="9"/>
      <c r="C30" s="9"/>
      <c r="D30" s="9"/>
      <c r="E30" s="11"/>
      <c r="F30" s="11">
        <v>2</v>
      </c>
      <c r="G30" s="11">
        <v>3</v>
      </c>
      <c r="H30" s="11">
        <v>4</v>
      </c>
      <c r="I30" s="11">
        <v>1</v>
      </c>
      <c r="J30" s="11">
        <v>2</v>
      </c>
      <c r="K30" s="11"/>
      <c r="L30" s="11"/>
      <c r="M30" s="11"/>
      <c r="N30" s="11"/>
      <c r="O30" s="11"/>
      <c r="P30" s="11">
        <v>3</v>
      </c>
      <c r="Q30" s="9">
        <f t="shared" si="0"/>
        <v>98</v>
      </c>
      <c r="R30" s="61">
        <f t="shared" si="1"/>
      </c>
      <c r="S30" s="63"/>
      <c r="T30" s="13">
        <f t="shared" si="2"/>
        <v>15</v>
      </c>
      <c r="U30" s="1"/>
      <c r="V30" s="1"/>
      <c r="W30" s="1"/>
    </row>
    <row r="31" spans="1:23" ht="15" customHeight="1">
      <c r="A31" s="86" t="str">
        <f>CELKOVÁ!B38</f>
        <v>Perutík Jan</v>
      </c>
      <c r="B31" s="9"/>
      <c r="C31" s="9"/>
      <c r="D31" s="9"/>
      <c r="E31" s="11"/>
      <c r="F31" s="11">
        <v>2</v>
      </c>
      <c r="G31" s="11">
        <v>7</v>
      </c>
      <c r="H31" s="11">
        <v>4</v>
      </c>
      <c r="I31" s="11">
        <v>1</v>
      </c>
      <c r="J31" s="11"/>
      <c r="K31" s="11">
        <v>1</v>
      </c>
      <c r="L31" s="11"/>
      <c r="M31" s="11"/>
      <c r="N31" s="11"/>
      <c r="O31" s="11"/>
      <c r="P31" s="11"/>
      <c r="Q31" s="9">
        <f t="shared" si="0"/>
        <v>127</v>
      </c>
      <c r="R31" s="61" t="str">
        <f t="shared" si="1"/>
        <v>VT-III</v>
      </c>
      <c r="S31" s="63"/>
      <c r="T31" s="13">
        <f t="shared" si="2"/>
        <v>15</v>
      </c>
      <c r="U31" s="1"/>
      <c r="V31" s="1"/>
      <c r="W31" s="1"/>
    </row>
    <row r="32" spans="1:23" ht="15" customHeight="1">
      <c r="A32" s="86" t="str">
        <f>CELKOVÁ!B39</f>
        <v>Petržílka Miloslav</v>
      </c>
      <c r="B32" s="9"/>
      <c r="C32" s="9"/>
      <c r="D32" s="9"/>
      <c r="E32" s="11"/>
      <c r="F32" s="11">
        <v>4</v>
      </c>
      <c r="G32" s="11">
        <v>7</v>
      </c>
      <c r="H32" s="11">
        <v>3</v>
      </c>
      <c r="I32" s="11">
        <v>1</v>
      </c>
      <c r="J32" s="11"/>
      <c r="K32" s="11"/>
      <c r="L32" s="11"/>
      <c r="M32" s="11"/>
      <c r="N32" s="11"/>
      <c r="O32" s="11"/>
      <c r="P32" s="11"/>
      <c r="Q32" s="9">
        <f t="shared" si="0"/>
        <v>134</v>
      </c>
      <c r="R32" s="61" t="str">
        <f t="shared" si="1"/>
        <v>VT-II</v>
      </c>
      <c r="S32" s="63"/>
      <c r="T32" s="13">
        <f t="shared" si="2"/>
        <v>15</v>
      </c>
      <c r="U32" s="1"/>
      <c r="V32" s="1"/>
      <c r="W32" s="1"/>
    </row>
    <row r="33" spans="1:23" ht="15" customHeight="1">
      <c r="A33" s="86" t="str">
        <f>CELKOVÁ!B40</f>
        <v>Píša Ladislav</v>
      </c>
      <c r="B33" s="9"/>
      <c r="C33" s="9"/>
      <c r="D33" s="9"/>
      <c r="E33" s="11"/>
      <c r="F33" s="11">
        <v>6</v>
      </c>
      <c r="G33" s="11">
        <v>7</v>
      </c>
      <c r="H33" s="11">
        <v>1</v>
      </c>
      <c r="I33" s="11">
        <v>1</v>
      </c>
      <c r="J33" s="11"/>
      <c r="K33" s="11"/>
      <c r="L33" s="11"/>
      <c r="M33" s="11"/>
      <c r="N33" s="11"/>
      <c r="O33" s="11"/>
      <c r="P33" s="11"/>
      <c r="Q33" s="9">
        <f t="shared" si="0"/>
        <v>138</v>
      </c>
      <c r="R33" s="61" t="str">
        <f t="shared" si="1"/>
        <v>VT-II</v>
      </c>
      <c r="S33" s="63"/>
      <c r="T33" s="13">
        <f t="shared" si="2"/>
        <v>15</v>
      </c>
      <c r="U33" s="1"/>
      <c r="V33" s="1"/>
      <c r="W33" s="1"/>
    </row>
    <row r="34" spans="1:23" ht="15" customHeight="1">
      <c r="A34" s="86" t="str">
        <f>CELKOVÁ!B41</f>
        <v>Reisnerová Michaela</v>
      </c>
      <c r="B34" s="9"/>
      <c r="C34" s="9"/>
      <c r="D34" s="9"/>
      <c r="E34" s="11"/>
      <c r="F34" s="11">
        <v>4</v>
      </c>
      <c r="G34" s="11">
        <v>6</v>
      </c>
      <c r="H34" s="11">
        <v>3</v>
      </c>
      <c r="I34" s="11">
        <v>2</v>
      </c>
      <c r="J34" s="11"/>
      <c r="K34" s="11"/>
      <c r="L34" s="11"/>
      <c r="M34" s="11"/>
      <c r="N34" s="11"/>
      <c r="O34" s="11"/>
      <c r="P34" s="11"/>
      <c r="Q34" s="9">
        <f t="shared" si="0"/>
        <v>132</v>
      </c>
      <c r="R34" s="61" t="str">
        <f t="shared" si="1"/>
        <v>VT-III</v>
      </c>
      <c r="S34" s="63"/>
      <c r="T34" s="13">
        <f t="shared" si="2"/>
        <v>15</v>
      </c>
      <c r="U34" s="1"/>
      <c r="V34" s="1"/>
      <c r="W34" s="1"/>
    </row>
    <row r="35" spans="1:23" ht="15" customHeight="1">
      <c r="A35" s="86" t="str">
        <f>CELKOVÁ!B42</f>
        <v>Rendl Josef (Pi)</v>
      </c>
      <c r="B35" s="9"/>
      <c r="C35" s="9"/>
      <c r="D35" s="9"/>
      <c r="E35" s="11"/>
      <c r="F35" s="11">
        <v>11</v>
      </c>
      <c r="G35" s="11">
        <v>4</v>
      </c>
      <c r="H35" s="11"/>
      <c r="I35" s="11"/>
      <c r="J35" s="11"/>
      <c r="K35" s="11"/>
      <c r="L35" s="11"/>
      <c r="M35" s="11"/>
      <c r="N35" s="11"/>
      <c r="O35" s="11"/>
      <c r="P35" s="11"/>
      <c r="Q35" s="9">
        <f t="shared" si="0"/>
        <v>146</v>
      </c>
      <c r="R35" s="61" t="str">
        <f t="shared" si="1"/>
        <v>VT-M</v>
      </c>
      <c r="S35" s="63"/>
      <c r="T35" s="13">
        <f t="shared" si="2"/>
        <v>15</v>
      </c>
      <c r="U35" s="1"/>
      <c r="V35" s="1"/>
      <c r="W35" s="1"/>
    </row>
    <row r="36" spans="1:23" ht="15" customHeight="1">
      <c r="A36" s="86" t="str">
        <f>CELKOVÁ!B43</f>
        <v>Rendl Josef (Re)</v>
      </c>
      <c r="B36" s="9"/>
      <c r="C36" s="9"/>
      <c r="D36" s="9"/>
      <c r="E36" s="11"/>
      <c r="F36" s="11">
        <v>8</v>
      </c>
      <c r="G36" s="11">
        <v>7</v>
      </c>
      <c r="H36" s="11"/>
      <c r="I36" s="11"/>
      <c r="J36" s="11"/>
      <c r="K36" s="11"/>
      <c r="L36" s="11"/>
      <c r="M36" s="11"/>
      <c r="N36" s="11"/>
      <c r="O36" s="11"/>
      <c r="P36" s="11"/>
      <c r="Q36" s="9">
        <f t="shared" si="0"/>
        <v>143</v>
      </c>
      <c r="R36" s="61" t="str">
        <f t="shared" si="1"/>
        <v>VT-I</v>
      </c>
      <c r="S36" s="63"/>
      <c r="T36" s="13">
        <f t="shared" si="2"/>
        <v>15</v>
      </c>
      <c r="U36" s="1"/>
      <c r="V36" s="1"/>
      <c r="W36" s="1"/>
    </row>
    <row r="37" spans="1:23" ht="15" customHeight="1">
      <c r="A37" s="86" t="str">
        <f>CELKOVÁ!B44</f>
        <v>Seitl Aleš</v>
      </c>
      <c r="B37" s="9"/>
      <c r="C37" s="9"/>
      <c r="D37" s="9"/>
      <c r="E37" s="11"/>
      <c r="F37" s="11">
        <v>6</v>
      </c>
      <c r="G37" s="11">
        <v>6</v>
      </c>
      <c r="H37" s="11">
        <v>3</v>
      </c>
      <c r="I37" s="11"/>
      <c r="J37" s="11"/>
      <c r="K37" s="11"/>
      <c r="L37" s="11"/>
      <c r="M37" s="11"/>
      <c r="N37" s="11"/>
      <c r="O37" s="11"/>
      <c r="P37" s="11"/>
      <c r="Q37" s="9">
        <f t="shared" si="0"/>
        <v>138</v>
      </c>
      <c r="R37" s="61" t="str">
        <f t="shared" si="1"/>
        <v>VT-II</v>
      </c>
      <c r="S37" s="63"/>
      <c r="T37" s="13">
        <f t="shared" si="2"/>
        <v>15</v>
      </c>
      <c r="U37" s="1"/>
      <c r="V37" s="1"/>
      <c r="W37" s="1"/>
    </row>
    <row r="38" spans="1:23" ht="15" customHeight="1">
      <c r="A38" s="86" t="str">
        <f>CELKOVÁ!B45</f>
        <v>Seitl Marcel</v>
      </c>
      <c r="B38" s="9"/>
      <c r="C38" s="9"/>
      <c r="D38" s="9"/>
      <c r="E38" s="11"/>
      <c r="F38" s="11">
        <v>1</v>
      </c>
      <c r="G38" s="11">
        <v>1</v>
      </c>
      <c r="H38" s="11">
        <v>8</v>
      </c>
      <c r="I38" s="11">
        <v>1</v>
      </c>
      <c r="J38" s="11">
        <v>1</v>
      </c>
      <c r="K38" s="11"/>
      <c r="L38" s="11"/>
      <c r="M38" s="11"/>
      <c r="N38" s="11"/>
      <c r="O38" s="11"/>
      <c r="P38" s="11">
        <v>3</v>
      </c>
      <c r="Q38" s="9">
        <f t="shared" si="0"/>
        <v>96</v>
      </c>
      <c r="R38" s="61">
        <f t="shared" si="1"/>
      </c>
      <c r="S38" s="63"/>
      <c r="T38" s="13">
        <f t="shared" si="2"/>
        <v>15</v>
      </c>
      <c r="U38" s="1"/>
      <c r="V38" s="1"/>
      <c r="W38" s="1"/>
    </row>
    <row r="39" spans="1:23" ht="15" customHeight="1">
      <c r="A39" s="86" t="str">
        <f>CELKOVÁ!B46</f>
        <v>Smejkal Martin (Pi)</v>
      </c>
      <c r="B39" s="9"/>
      <c r="C39" s="9"/>
      <c r="D39" s="9"/>
      <c r="E39" s="11"/>
      <c r="F39" s="11">
        <v>6</v>
      </c>
      <c r="G39" s="11">
        <v>8</v>
      </c>
      <c r="H39" s="11"/>
      <c r="I39" s="11">
        <v>1</v>
      </c>
      <c r="J39" s="11"/>
      <c r="K39" s="11"/>
      <c r="L39" s="11"/>
      <c r="M39" s="11"/>
      <c r="N39" s="11"/>
      <c r="O39" s="11"/>
      <c r="P39" s="11"/>
      <c r="Q39" s="9">
        <f aca="true" t="shared" si="3" ref="Q39:Q66">B39*X$14+C39*X$15+D39*X$16+E39*X$17+F39*10+G39*9+H39*8+I39*7+J39*6+K39*5+L39*4+M39*3+N39*2+O39</f>
        <v>139</v>
      </c>
      <c r="R39" s="61" t="str">
        <f aca="true" t="shared" si="4" ref="R39:R66">IF(Q39&lt;X$7,"",IF(Q39&lt;X$8,"VT-III",IF(Q39&lt;X$9,"VT-II",IF(Q39&lt;X$10,"VT-I","VT-M"))))</f>
        <v>VT-II</v>
      </c>
      <c r="S39" s="63"/>
      <c r="T39" s="13">
        <f aca="true" t="shared" si="5" ref="T39:T66">SUM(B39:P39)</f>
        <v>15</v>
      </c>
      <c r="U39" s="1"/>
      <c r="V39" s="1"/>
      <c r="W39" s="1"/>
    </row>
    <row r="40" spans="1:23" ht="15" customHeight="1">
      <c r="A40" s="86" t="str">
        <f>CELKOVÁ!B47</f>
        <v>Smejkal Martin (Re)</v>
      </c>
      <c r="B40" s="9"/>
      <c r="C40" s="9"/>
      <c r="D40" s="9"/>
      <c r="E40" s="11"/>
      <c r="F40" s="11">
        <v>6</v>
      </c>
      <c r="G40" s="11">
        <v>7</v>
      </c>
      <c r="H40" s="11">
        <v>2</v>
      </c>
      <c r="I40" s="11"/>
      <c r="J40" s="11"/>
      <c r="K40" s="11"/>
      <c r="L40" s="11"/>
      <c r="M40" s="11"/>
      <c r="N40" s="11"/>
      <c r="O40" s="11"/>
      <c r="P40" s="11"/>
      <c r="Q40" s="9">
        <f t="shared" si="3"/>
        <v>139</v>
      </c>
      <c r="R40" s="61" t="str">
        <f t="shared" si="4"/>
        <v>VT-II</v>
      </c>
      <c r="S40" s="63"/>
      <c r="T40" s="13">
        <f t="shared" si="5"/>
        <v>15</v>
      </c>
      <c r="U40" s="1"/>
      <c r="V40" s="1"/>
      <c r="W40" s="1"/>
    </row>
    <row r="41" spans="1:23" ht="15" customHeight="1">
      <c r="A41" s="86" t="str">
        <f>CELKOVÁ!B48</f>
        <v>Sokolík Jaroslav</v>
      </c>
      <c r="B41" s="9"/>
      <c r="C41" s="9"/>
      <c r="D41" s="9"/>
      <c r="E41" s="11"/>
      <c r="F41" s="11">
        <v>8</v>
      </c>
      <c r="G41" s="11">
        <v>5</v>
      </c>
      <c r="H41" s="11">
        <v>1</v>
      </c>
      <c r="I41" s="11"/>
      <c r="J41" s="11">
        <v>1</v>
      </c>
      <c r="K41" s="11"/>
      <c r="L41" s="11"/>
      <c r="M41" s="11"/>
      <c r="N41" s="11"/>
      <c r="O41" s="11"/>
      <c r="P41" s="11"/>
      <c r="Q41" s="9">
        <f t="shared" si="3"/>
        <v>139</v>
      </c>
      <c r="R41" s="61" t="str">
        <f t="shared" si="4"/>
        <v>VT-II</v>
      </c>
      <c r="S41" s="63"/>
      <c r="T41" s="13">
        <f t="shared" si="5"/>
        <v>15</v>
      </c>
      <c r="U41" s="1"/>
      <c r="V41" s="1"/>
      <c r="W41" s="1"/>
    </row>
    <row r="42" spans="1:23" ht="15" customHeight="1">
      <c r="A42" s="86" t="str">
        <f>CELKOVÁ!B49</f>
        <v>Svoboda Michal</v>
      </c>
      <c r="B42" s="9"/>
      <c r="C42" s="9"/>
      <c r="D42" s="9"/>
      <c r="E42" s="11"/>
      <c r="F42" s="11">
        <v>4</v>
      </c>
      <c r="G42" s="11">
        <v>7</v>
      </c>
      <c r="H42" s="11">
        <v>3</v>
      </c>
      <c r="I42" s="11">
        <v>1</v>
      </c>
      <c r="J42" s="11"/>
      <c r="K42" s="11"/>
      <c r="L42" s="11"/>
      <c r="M42" s="11"/>
      <c r="N42" s="11"/>
      <c r="O42" s="11"/>
      <c r="P42" s="11"/>
      <c r="Q42" s="9">
        <f t="shared" si="3"/>
        <v>134</v>
      </c>
      <c r="R42" s="61" t="str">
        <f t="shared" si="4"/>
        <v>VT-II</v>
      </c>
      <c r="S42" s="63"/>
      <c r="T42" s="13">
        <f t="shared" si="5"/>
        <v>15</v>
      </c>
      <c r="U42" s="1"/>
      <c r="V42" s="1"/>
      <c r="W42" s="1"/>
    </row>
    <row r="43" spans="1:23" ht="15" customHeight="1">
      <c r="A43" s="86" t="str">
        <f>CELKOVÁ!B50</f>
        <v>Svoboda Roman</v>
      </c>
      <c r="B43" s="9"/>
      <c r="C43" s="9"/>
      <c r="D43" s="9"/>
      <c r="E43" s="11"/>
      <c r="F43" s="11">
        <v>4</v>
      </c>
      <c r="G43" s="11">
        <v>7</v>
      </c>
      <c r="H43" s="11">
        <v>3</v>
      </c>
      <c r="I43" s="11">
        <v>1</v>
      </c>
      <c r="J43" s="11"/>
      <c r="K43" s="11"/>
      <c r="L43" s="11"/>
      <c r="M43" s="11"/>
      <c r="N43" s="11"/>
      <c r="O43" s="11"/>
      <c r="P43" s="11"/>
      <c r="Q43" s="9">
        <f t="shared" si="3"/>
        <v>134</v>
      </c>
      <c r="R43" s="61" t="str">
        <f t="shared" si="4"/>
        <v>VT-II</v>
      </c>
      <c r="S43" s="63"/>
      <c r="T43" s="13">
        <f t="shared" si="5"/>
        <v>15</v>
      </c>
      <c r="U43" s="1"/>
      <c r="V43" s="1"/>
      <c r="W43" s="1"/>
    </row>
    <row r="44" spans="1:23" ht="15" customHeight="1">
      <c r="A44" s="86" t="str">
        <f>CELKOVÁ!B51</f>
        <v>Štrobl Michal, st.</v>
      </c>
      <c r="B44" s="9"/>
      <c r="C44" s="9"/>
      <c r="D44" s="9"/>
      <c r="E44" s="11"/>
      <c r="F44" s="11">
        <v>10</v>
      </c>
      <c r="G44" s="11">
        <v>5</v>
      </c>
      <c r="H44" s="11"/>
      <c r="I44" s="11"/>
      <c r="J44" s="11"/>
      <c r="K44" s="11"/>
      <c r="L44" s="11"/>
      <c r="M44" s="11"/>
      <c r="N44" s="11"/>
      <c r="O44" s="11"/>
      <c r="P44" s="11"/>
      <c r="Q44" s="9">
        <f t="shared" si="3"/>
        <v>145</v>
      </c>
      <c r="R44" s="61" t="str">
        <f t="shared" si="4"/>
        <v>VT-I</v>
      </c>
      <c r="S44" s="63"/>
      <c r="T44" s="13">
        <f t="shared" si="5"/>
        <v>15</v>
      </c>
      <c r="U44" s="1"/>
      <c r="V44" s="1"/>
      <c r="W44" s="1"/>
    </row>
    <row r="45" spans="1:23" ht="15" customHeight="1">
      <c r="A45" s="86" t="str">
        <f>CELKOVÁ!B52</f>
        <v>Švihálek Jiří (Pi)</v>
      </c>
      <c r="B45" s="9"/>
      <c r="C45" s="9"/>
      <c r="D45" s="9"/>
      <c r="E45" s="11"/>
      <c r="F45" s="11">
        <v>5</v>
      </c>
      <c r="G45" s="11">
        <v>8</v>
      </c>
      <c r="H45" s="11"/>
      <c r="I45" s="11">
        <v>1</v>
      </c>
      <c r="J45" s="11"/>
      <c r="K45" s="11"/>
      <c r="L45" s="11"/>
      <c r="M45" s="11"/>
      <c r="N45" s="11"/>
      <c r="O45" s="11"/>
      <c r="P45" s="11">
        <v>1</v>
      </c>
      <c r="Q45" s="9">
        <f t="shared" si="3"/>
        <v>129</v>
      </c>
      <c r="R45" s="61" t="str">
        <f t="shared" si="4"/>
        <v>VT-III</v>
      </c>
      <c r="S45" s="63"/>
      <c r="T45" s="13">
        <f t="shared" si="5"/>
        <v>15</v>
      </c>
      <c r="U45" s="1"/>
      <c r="V45" s="1"/>
      <c r="W45" s="1"/>
    </row>
    <row r="46" spans="1:23" ht="15" customHeight="1">
      <c r="A46" s="86" t="str">
        <f>CELKOVÁ!B53</f>
        <v>Švihálek Jiří (Re)</v>
      </c>
      <c r="B46" s="9"/>
      <c r="C46" s="9"/>
      <c r="D46" s="9"/>
      <c r="E46" s="11"/>
      <c r="F46" s="11">
        <v>7</v>
      </c>
      <c r="G46" s="11">
        <v>4</v>
      </c>
      <c r="H46" s="11">
        <v>3</v>
      </c>
      <c r="I46" s="11">
        <v>1</v>
      </c>
      <c r="J46" s="11"/>
      <c r="K46" s="11"/>
      <c r="L46" s="11"/>
      <c r="M46" s="11"/>
      <c r="N46" s="11"/>
      <c r="O46" s="11"/>
      <c r="P46" s="11"/>
      <c r="Q46" s="9">
        <f t="shared" si="3"/>
        <v>137</v>
      </c>
      <c r="R46" s="61" t="str">
        <f t="shared" si="4"/>
        <v>VT-II</v>
      </c>
      <c r="S46" s="63"/>
      <c r="T46" s="13">
        <f t="shared" si="5"/>
        <v>15</v>
      </c>
      <c r="U46" s="1"/>
      <c r="V46" s="1"/>
      <c r="W46" s="1"/>
    </row>
    <row r="47" spans="1:23" ht="15" customHeight="1">
      <c r="A47" s="86" t="str">
        <f>CELKOVÁ!B54</f>
        <v>Toman František</v>
      </c>
      <c r="B47" s="9"/>
      <c r="C47" s="9"/>
      <c r="D47" s="9"/>
      <c r="E47" s="11"/>
      <c r="F47" s="11">
        <v>7</v>
      </c>
      <c r="G47" s="11">
        <v>7</v>
      </c>
      <c r="H47" s="11">
        <v>1</v>
      </c>
      <c r="I47" s="11"/>
      <c r="J47" s="11"/>
      <c r="K47" s="11"/>
      <c r="L47" s="11"/>
      <c r="M47" s="11"/>
      <c r="N47" s="11"/>
      <c r="O47" s="11"/>
      <c r="P47" s="11"/>
      <c r="Q47" s="9">
        <f t="shared" si="3"/>
        <v>141</v>
      </c>
      <c r="R47" s="61" t="str">
        <f t="shared" si="4"/>
        <v>VT-I</v>
      </c>
      <c r="S47" s="63"/>
      <c r="T47" s="13">
        <f t="shared" si="5"/>
        <v>15</v>
      </c>
      <c r="U47" s="1"/>
      <c r="V47" s="1"/>
      <c r="W47" s="1"/>
    </row>
    <row r="48" spans="1:23" ht="15" customHeight="1">
      <c r="A48" s="86" t="str">
        <f>CELKOVÁ!B55</f>
        <v>Vaněk Josef</v>
      </c>
      <c r="B48" s="9"/>
      <c r="C48" s="9"/>
      <c r="D48" s="9"/>
      <c r="E48" s="11"/>
      <c r="F48" s="11">
        <v>9</v>
      </c>
      <c r="G48" s="11">
        <v>6</v>
      </c>
      <c r="H48" s="11"/>
      <c r="I48" s="11"/>
      <c r="J48" s="11"/>
      <c r="K48" s="11"/>
      <c r="L48" s="11"/>
      <c r="M48" s="11"/>
      <c r="N48" s="11"/>
      <c r="O48" s="11"/>
      <c r="P48" s="11"/>
      <c r="Q48" s="9">
        <f t="shared" si="3"/>
        <v>144</v>
      </c>
      <c r="R48" s="61" t="str">
        <f t="shared" si="4"/>
        <v>VT-I</v>
      </c>
      <c r="S48" s="63"/>
      <c r="T48" s="13">
        <f t="shared" si="5"/>
        <v>15</v>
      </c>
      <c r="U48" s="1"/>
      <c r="V48" s="1"/>
      <c r="W48" s="1"/>
    </row>
    <row r="49" spans="1:23" ht="15" customHeight="1">
      <c r="A49" s="86" t="str">
        <f>CELKOVÁ!B56</f>
        <v>Vejslík Vladimír</v>
      </c>
      <c r="B49" s="9"/>
      <c r="C49" s="9"/>
      <c r="D49" s="9"/>
      <c r="E49" s="11"/>
      <c r="F49" s="11">
        <v>5</v>
      </c>
      <c r="G49" s="11">
        <v>10</v>
      </c>
      <c r="H49" s="11"/>
      <c r="I49" s="11"/>
      <c r="J49" s="11"/>
      <c r="K49" s="11"/>
      <c r="L49" s="11"/>
      <c r="M49" s="11"/>
      <c r="N49" s="11"/>
      <c r="O49" s="11"/>
      <c r="P49" s="11"/>
      <c r="Q49" s="9">
        <f t="shared" si="3"/>
        <v>140</v>
      </c>
      <c r="R49" s="61" t="str">
        <f t="shared" si="4"/>
        <v>VT-I</v>
      </c>
      <c r="S49" s="63"/>
      <c r="T49" s="13">
        <f t="shared" si="5"/>
        <v>15</v>
      </c>
      <c r="U49" s="1"/>
      <c r="V49" s="1"/>
      <c r="W49" s="1"/>
    </row>
    <row r="50" spans="1:23" ht="15" customHeight="1">
      <c r="A50" s="87" t="str">
        <f>CELKOVÁ!B57</f>
        <v>Wrzecionko Albert</v>
      </c>
      <c r="B50" s="9"/>
      <c r="C50" s="9"/>
      <c r="D50" s="9"/>
      <c r="E50" s="11"/>
      <c r="F50" s="11">
        <v>3</v>
      </c>
      <c r="G50" s="11">
        <v>3</v>
      </c>
      <c r="H50" s="11">
        <v>6</v>
      </c>
      <c r="I50" s="11">
        <v>3</v>
      </c>
      <c r="J50" s="11"/>
      <c r="K50" s="11"/>
      <c r="L50" s="11"/>
      <c r="M50" s="11"/>
      <c r="N50" s="11"/>
      <c r="O50" s="11"/>
      <c r="P50" s="11"/>
      <c r="Q50" s="9">
        <f t="shared" si="3"/>
        <v>126</v>
      </c>
      <c r="R50" s="61" t="str">
        <f t="shared" si="4"/>
        <v>VT-III</v>
      </c>
      <c r="S50" s="63"/>
      <c r="T50" s="13">
        <f t="shared" si="5"/>
        <v>15</v>
      </c>
      <c r="U50" s="1"/>
      <c r="V50" s="1"/>
      <c r="W50" s="1"/>
    </row>
    <row r="51" spans="1:23" ht="15" customHeight="1">
      <c r="A51" s="87" t="str">
        <f>CELKOVÁ!B58</f>
        <v>Získal Karel</v>
      </c>
      <c r="B51" s="9"/>
      <c r="C51" s="9"/>
      <c r="D51" s="9"/>
      <c r="E51" s="11"/>
      <c r="F51" s="11">
        <v>7</v>
      </c>
      <c r="G51" s="11">
        <v>2</v>
      </c>
      <c r="H51" s="11">
        <v>3</v>
      </c>
      <c r="I51" s="11">
        <v>3</v>
      </c>
      <c r="J51" s="11"/>
      <c r="K51" s="11"/>
      <c r="L51" s="11"/>
      <c r="M51" s="11"/>
      <c r="N51" s="11"/>
      <c r="O51" s="11"/>
      <c r="P51" s="11"/>
      <c r="Q51" s="9">
        <f t="shared" si="3"/>
        <v>133</v>
      </c>
      <c r="R51" s="61" t="str">
        <f t="shared" si="4"/>
        <v>VT-III</v>
      </c>
      <c r="S51" s="63"/>
      <c r="T51" s="13">
        <f t="shared" si="5"/>
        <v>15</v>
      </c>
      <c r="U51" s="1"/>
      <c r="V51" s="1"/>
      <c r="W51" s="1"/>
    </row>
    <row r="52" spans="1:23" ht="15" customHeight="1">
      <c r="A52" s="87" t="str">
        <f>CELKOVÁ!B59</f>
        <v>Žemlička Ladislav</v>
      </c>
      <c r="B52" s="9"/>
      <c r="C52" s="9"/>
      <c r="D52" s="9"/>
      <c r="E52" s="11"/>
      <c r="F52" s="11">
        <v>7</v>
      </c>
      <c r="G52" s="11">
        <v>4</v>
      </c>
      <c r="H52" s="11">
        <v>4</v>
      </c>
      <c r="I52" s="11"/>
      <c r="J52" s="11"/>
      <c r="K52" s="11"/>
      <c r="L52" s="11"/>
      <c r="M52" s="11"/>
      <c r="N52" s="11"/>
      <c r="O52" s="11"/>
      <c r="P52" s="11"/>
      <c r="Q52" s="9">
        <f t="shared" si="3"/>
        <v>138</v>
      </c>
      <c r="R52" s="61" t="str">
        <f t="shared" si="4"/>
        <v>VT-II</v>
      </c>
      <c r="S52" s="63"/>
      <c r="T52" s="13">
        <f t="shared" si="5"/>
        <v>15</v>
      </c>
      <c r="U52" s="1"/>
      <c r="V52" s="1"/>
      <c r="W52" s="1"/>
    </row>
    <row r="53" spans="1:23" ht="15" customHeight="1">
      <c r="A53" s="87" t="str">
        <f>CELKOVÁ!B60</f>
        <v>Žemličková Marie</v>
      </c>
      <c r="B53" s="9"/>
      <c r="C53" s="9"/>
      <c r="D53" s="9"/>
      <c r="E53" s="11"/>
      <c r="F53" s="11">
        <v>1</v>
      </c>
      <c r="G53" s="11">
        <v>10</v>
      </c>
      <c r="H53" s="11">
        <v>2</v>
      </c>
      <c r="I53" s="11">
        <v>1</v>
      </c>
      <c r="J53" s="11"/>
      <c r="K53" s="11"/>
      <c r="L53" s="11"/>
      <c r="M53" s="11"/>
      <c r="N53" s="11"/>
      <c r="O53" s="11"/>
      <c r="P53" s="11">
        <v>1</v>
      </c>
      <c r="Q53" s="9">
        <f t="shared" si="3"/>
        <v>123</v>
      </c>
      <c r="R53" s="61">
        <f t="shared" si="4"/>
      </c>
      <c r="S53" s="63"/>
      <c r="T53" s="13">
        <f t="shared" si="5"/>
        <v>15</v>
      </c>
      <c r="U53" s="1"/>
      <c r="V53" s="1"/>
      <c r="W53" s="1"/>
    </row>
    <row r="54" spans="1:23" ht="15" customHeight="1">
      <c r="A54" s="87" t="e">
        <f>CELKOVÁ!#REF!</f>
        <v>#REF!</v>
      </c>
      <c r="B54" s="9"/>
      <c r="C54" s="9"/>
      <c r="D54" s="9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9">
        <f t="shared" si="3"/>
        <v>0</v>
      </c>
      <c r="R54" s="61">
        <f t="shared" si="4"/>
      </c>
      <c r="S54" s="63"/>
      <c r="T54" s="13">
        <f t="shared" si="5"/>
        <v>0</v>
      </c>
      <c r="U54" s="1"/>
      <c r="V54" s="1"/>
      <c r="W54" s="1"/>
    </row>
    <row r="55" spans="1:23" ht="15" customHeight="1">
      <c r="A55" s="87" t="e">
        <f>CELKOVÁ!#REF!</f>
        <v>#REF!</v>
      </c>
      <c r="B55" s="9"/>
      <c r="C55" s="9"/>
      <c r="D55" s="9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9">
        <f t="shared" si="3"/>
        <v>0</v>
      </c>
      <c r="R55" s="61">
        <f t="shared" si="4"/>
      </c>
      <c r="S55" s="63"/>
      <c r="T55" s="13">
        <f t="shared" si="5"/>
        <v>0</v>
      </c>
      <c r="U55" s="1"/>
      <c r="V55" s="1"/>
      <c r="W55" s="1"/>
    </row>
    <row r="56" spans="1:23" ht="15" customHeight="1">
      <c r="A56" s="87" t="e">
        <f>CELKOVÁ!#REF!</f>
        <v>#REF!</v>
      </c>
      <c r="B56" s="9"/>
      <c r="C56" s="9"/>
      <c r="D56" s="9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9">
        <f t="shared" si="3"/>
        <v>0</v>
      </c>
      <c r="R56" s="61">
        <f t="shared" si="4"/>
      </c>
      <c r="S56" s="63"/>
      <c r="T56" s="13">
        <f t="shared" si="5"/>
        <v>0</v>
      </c>
      <c r="U56" s="1"/>
      <c r="V56" s="1"/>
      <c r="W56" s="1"/>
    </row>
    <row r="57" spans="1:23" ht="15" customHeight="1">
      <c r="A57" s="87" t="e">
        <f>CELKOVÁ!#REF!</f>
        <v>#REF!</v>
      </c>
      <c r="B57" s="8"/>
      <c r="C57" s="9"/>
      <c r="D57" s="9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9">
        <f t="shared" si="3"/>
        <v>0</v>
      </c>
      <c r="R57" s="61">
        <f t="shared" si="4"/>
      </c>
      <c r="S57" s="63"/>
      <c r="T57" s="13">
        <f t="shared" si="5"/>
        <v>0</v>
      </c>
      <c r="U57" s="1"/>
      <c r="V57" s="1"/>
      <c r="W57" s="1"/>
    </row>
    <row r="58" spans="1:23" ht="15" customHeight="1">
      <c r="A58" s="87" t="e">
        <f>CELKOVÁ!#REF!</f>
        <v>#REF!</v>
      </c>
      <c r="B58" s="8"/>
      <c r="C58" s="9"/>
      <c r="D58" s="9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9">
        <f t="shared" si="3"/>
        <v>0</v>
      </c>
      <c r="R58" s="61">
        <f t="shared" si="4"/>
      </c>
      <c r="S58" s="63"/>
      <c r="T58" s="13">
        <f t="shared" si="5"/>
        <v>0</v>
      </c>
      <c r="U58" s="1"/>
      <c r="V58" s="1"/>
      <c r="W58" s="1"/>
    </row>
    <row r="59" spans="1:23" ht="15" customHeight="1">
      <c r="A59" s="87" t="e">
        <f>CELKOVÁ!#REF!</f>
        <v>#REF!</v>
      </c>
      <c r="B59" s="8"/>
      <c r="C59" s="9"/>
      <c r="D59" s="9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9">
        <f t="shared" si="3"/>
        <v>0</v>
      </c>
      <c r="R59" s="61">
        <f t="shared" si="4"/>
      </c>
      <c r="S59" s="63"/>
      <c r="T59" s="13">
        <f t="shared" si="5"/>
        <v>0</v>
      </c>
      <c r="U59" s="1"/>
      <c r="V59" s="1"/>
      <c r="W59" s="1"/>
    </row>
    <row r="60" spans="1:23" ht="15" customHeight="1">
      <c r="A60" s="87" t="e">
        <f>CELKOVÁ!#REF!</f>
        <v>#REF!</v>
      </c>
      <c r="B60" s="8"/>
      <c r="C60" s="9"/>
      <c r="D60" s="9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9">
        <f t="shared" si="3"/>
        <v>0</v>
      </c>
      <c r="R60" s="61">
        <f t="shared" si="4"/>
      </c>
      <c r="S60" s="63"/>
      <c r="T60" s="13">
        <f t="shared" si="5"/>
        <v>0</v>
      </c>
      <c r="U60" s="1"/>
      <c r="V60" s="1"/>
      <c r="W60" s="1"/>
    </row>
    <row r="61" spans="1:23" ht="15" customHeight="1">
      <c r="A61" s="87" t="e">
        <f>CELKOVÁ!#REF!</f>
        <v>#REF!</v>
      </c>
      <c r="B61" s="8"/>
      <c r="C61" s="9"/>
      <c r="D61" s="9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9">
        <f t="shared" si="3"/>
        <v>0</v>
      </c>
      <c r="R61" s="61">
        <f t="shared" si="4"/>
      </c>
      <c r="S61" s="63"/>
      <c r="T61" s="13">
        <f t="shared" si="5"/>
        <v>0</v>
      </c>
      <c r="U61" s="1"/>
      <c r="V61" s="1"/>
      <c r="W61" s="1"/>
    </row>
    <row r="62" spans="1:23" ht="15" customHeight="1">
      <c r="A62" s="88" t="e">
        <f>CELKOVÁ!#REF!</f>
        <v>#REF!</v>
      </c>
      <c r="B62" s="8"/>
      <c r="C62" s="9"/>
      <c r="D62" s="9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9">
        <f t="shared" si="3"/>
        <v>0</v>
      </c>
      <c r="R62" s="61">
        <f t="shared" si="4"/>
      </c>
      <c r="S62" s="63"/>
      <c r="T62" s="13">
        <f t="shared" si="5"/>
        <v>0</v>
      </c>
      <c r="U62" s="1"/>
      <c r="V62" s="1"/>
      <c r="W62" s="1"/>
    </row>
    <row r="63" spans="1:23" ht="15" customHeight="1">
      <c r="A63" s="89" t="e">
        <f>CELKOVÁ!#REF!</f>
        <v>#REF!</v>
      </c>
      <c r="B63" s="8"/>
      <c r="C63" s="9"/>
      <c r="D63" s="9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9">
        <f t="shared" si="3"/>
        <v>0</v>
      </c>
      <c r="R63" s="61">
        <f t="shared" si="4"/>
      </c>
      <c r="S63" s="63"/>
      <c r="T63" s="13">
        <f t="shared" si="5"/>
        <v>0</v>
      </c>
      <c r="U63" s="1"/>
      <c r="V63" s="1"/>
      <c r="W63" s="1"/>
    </row>
    <row r="64" spans="1:23" ht="15" customHeight="1">
      <c r="A64" s="88" t="e">
        <f>CELKOVÁ!#REF!</f>
        <v>#REF!</v>
      </c>
      <c r="B64" s="8"/>
      <c r="C64" s="9"/>
      <c r="D64" s="9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9">
        <f t="shared" si="3"/>
        <v>0</v>
      </c>
      <c r="R64" s="61">
        <f t="shared" si="4"/>
      </c>
      <c r="S64" s="63"/>
      <c r="T64" s="13">
        <f t="shared" si="5"/>
        <v>0</v>
      </c>
      <c r="U64" s="1"/>
      <c r="V64" s="1"/>
      <c r="W64" s="1"/>
    </row>
    <row r="65" spans="1:23" ht="15" customHeight="1">
      <c r="A65" s="88" t="e">
        <f>CELKOVÁ!#REF!</f>
        <v>#REF!</v>
      </c>
      <c r="B65" s="8"/>
      <c r="C65" s="9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9">
        <f t="shared" si="3"/>
        <v>0</v>
      </c>
      <c r="R65" s="61">
        <f t="shared" si="4"/>
      </c>
      <c r="S65" s="63"/>
      <c r="T65" s="13">
        <f t="shared" si="5"/>
        <v>0</v>
      </c>
      <c r="U65" s="1"/>
      <c r="V65" s="1"/>
      <c r="W65" s="1"/>
    </row>
    <row r="66" spans="1:23" ht="15" customHeight="1">
      <c r="A66" s="89" t="e">
        <f>CELKOVÁ!#REF!</f>
        <v>#REF!</v>
      </c>
      <c r="B66" s="8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11"/>
      <c r="O66" s="11"/>
      <c r="P66" s="11"/>
      <c r="Q66" s="9">
        <f t="shared" si="3"/>
        <v>0</v>
      </c>
      <c r="R66" s="61">
        <f t="shared" si="4"/>
      </c>
      <c r="S66" s="63"/>
      <c r="T66" s="13">
        <f t="shared" si="5"/>
        <v>0</v>
      </c>
      <c r="U66" s="1"/>
      <c r="V66" s="1"/>
      <c r="W66" s="1"/>
    </row>
  </sheetData>
  <sheetProtection/>
  <mergeCells count="10">
    <mergeCell ref="Z4:AA4"/>
    <mergeCell ref="AC4:AD4"/>
    <mergeCell ref="Z5:AA5"/>
    <mergeCell ref="AC5:AD5"/>
    <mergeCell ref="W13:X13"/>
    <mergeCell ref="W6:X6"/>
    <mergeCell ref="Z6:AA6"/>
    <mergeCell ref="AC6:AD6"/>
    <mergeCell ref="B5:P5"/>
    <mergeCell ref="W5:X5"/>
  </mergeCells>
  <printOptions/>
  <pageMargins left="1.1023622047244095" right="0.1968503937007874" top="0.19" bottom="0.03937007874015748" header="0.32" footer="0.15748031496062992"/>
  <pageSetup fitToHeight="1" fitToWidth="1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zoomScale="115" zoomScaleNormal="11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4" sqref="A54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4" width="3.875" style="0" hidden="1" customWidth="1"/>
    <col min="15" max="19" width="3.875" style="0" customWidth="1"/>
    <col min="20" max="30" width="3.875" style="0" hidden="1" customWidth="1"/>
    <col min="31" max="31" width="8.75390625" style="0" hidden="1" customWidth="1"/>
    <col min="32" max="32" width="6.75390625" style="0" customWidth="1"/>
    <col min="33" max="33" width="11.75390625" style="0" customWidth="1"/>
    <col min="34" max="34" width="8.75390625" style="0" customWidth="1"/>
    <col min="35" max="35" width="11.75390625" style="0" customWidth="1"/>
    <col min="36" max="36" width="3.00390625" style="0" bestFit="1" customWidth="1"/>
  </cols>
  <sheetData>
    <row r="1" spans="1:37" ht="15" customHeight="1">
      <c r="A1" s="75" t="str">
        <f>CELKOVÁ!C7</f>
        <v>Mířená střelba na rychlost z velkorážové pistole nebo revolveru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"/>
      <c r="AH1" s="1"/>
      <c r="AI1" s="4"/>
      <c r="AJ1" s="1"/>
      <c r="AK1" s="1"/>
    </row>
    <row r="2" spans="1:37" ht="15" customHeight="1">
      <c r="A2" s="1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 customHeight="1">
      <c r="A3" s="1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>
      <c r="A4" s="1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4"/>
      <c r="AA4" s="44"/>
      <c r="AB4" s="44"/>
      <c r="AC4" s="44"/>
      <c r="AD4" s="1"/>
      <c r="AE4" s="1"/>
      <c r="AF4" s="1"/>
      <c r="AG4" s="1"/>
      <c r="AH4" s="1"/>
      <c r="AI4" s="1"/>
      <c r="AJ4" s="1"/>
      <c r="AK4" s="1"/>
    </row>
    <row r="5" spans="1:37" ht="15" customHeight="1" thickBot="1">
      <c r="A5" s="1"/>
      <c r="B5" s="140" t="s">
        <v>44</v>
      </c>
      <c r="C5" s="74"/>
      <c r="D5" s="144" t="s">
        <v>30</v>
      </c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134" t="s">
        <v>27</v>
      </c>
      <c r="P5" s="142"/>
      <c r="Q5" s="142"/>
      <c r="R5" s="142"/>
      <c r="S5" s="143"/>
      <c r="T5" s="134" t="s">
        <v>54</v>
      </c>
      <c r="U5" s="135"/>
      <c r="V5" s="135"/>
      <c r="W5" s="135"/>
      <c r="X5" s="135"/>
      <c r="Y5" s="135"/>
      <c r="Z5" s="135"/>
      <c r="AA5" s="135"/>
      <c r="AB5" s="135"/>
      <c r="AC5" s="135"/>
      <c r="AD5" s="136"/>
      <c r="AE5" s="1"/>
      <c r="AF5" s="1"/>
      <c r="AG5" s="1"/>
      <c r="AH5" s="1"/>
      <c r="AI5" s="2" t="s">
        <v>21</v>
      </c>
      <c r="AJ5" s="1"/>
      <c r="AK5" s="1"/>
    </row>
    <row r="6" spans="1:37" ht="15" customHeight="1" thickBot="1">
      <c r="A6" s="40" t="s">
        <v>23</v>
      </c>
      <c r="B6" s="141"/>
      <c r="C6" s="67">
        <v>0</v>
      </c>
      <c r="D6" s="45" t="s">
        <v>31</v>
      </c>
      <c r="E6" s="45" t="s">
        <v>32</v>
      </c>
      <c r="F6" s="45" t="s">
        <v>33</v>
      </c>
      <c r="G6" s="67">
        <v>0</v>
      </c>
      <c r="H6" s="45">
        <v>10</v>
      </c>
      <c r="I6" s="45">
        <v>9</v>
      </c>
      <c r="J6" s="45">
        <v>8</v>
      </c>
      <c r="K6" s="45">
        <v>7</v>
      </c>
      <c r="L6" s="45">
        <v>6</v>
      </c>
      <c r="M6" s="45">
        <v>5</v>
      </c>
      <c r="N6" s="67">
        <v>0</v>
      </c>
      <c r="O6" s="45">
        <v>11</v>
      </c>
      <c r="P6" s="45">
        <v>10</v>
      </c>
      <c r="Q6" s="45">
        <v>9</v>
      </c>
      <c r="R6" s="45">
        <v>8</v>
      </c>
      <c r="S6" s="24">
        <v>0</v>
      </c>
      <c r="T6" s="45">
        <v>10</v>
      </c>
      <c r="U6" s="45">
        <v>9</v>
      </c>
      <c r="V6" s="45">
        <v>8</v>
      </c>
      <c r="W6" s="45">
        <v>7</v>
      </c>
      <c r="X6" s="45">
        <v>6</v>
      </c>
      <c r="Y6" s="45">
        <v>5</v>
      </c>
      <c r="Z6" s="45">
        <v>4</v>
      </c>
      <c r="AA6" s="45">
        <v>3</v>
      </c>
      <c r="AB6" s="45">
        <v>2</v>
      </c>
      <c r="AC6" s="19">
        <v>1</v>
      </c>
      <c r="AD6" s="24">
        <v>0</v>
      </c>
      <c r="AE6" s="17" t="s">
        <v>22</v>
      </c>
      <c r="AF6" s="19" t="s">
        <v>1</v>
      </c>
      <c r="AG6" s="21" t="s">
        <v>20</v>
      </c>
      <c r="AH6" s="1"/>
      <c r="AI6" s="13" t="s">
        <v>19</v>
      </c>
      <c r="AJ6" s="50">
        <v>10</v>
      </c>
      <c r="AK6" s="1"/>
    </row>
    <row r="7" spans="1:37" ht="15" customHeight="1">
      <c r="A7" s="49" t="str">
        <f>CELKOVÁ!B14</f>
        <v>Baránek Pavel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>
        <v>3</v>
      </c>
      <c r="Q7" s="23">
        <v>4</v>
      </c>
      <c r="R7" s="23">
        <v>1</v>
      </c>
      <c r="S7" s="23">
        <v>2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8">
        <f aca="true" t="shared" si="0" ref="AE7:AE38">B7*10+D7*AM$14+E7*AM$15+F7*AM$16+H7*10+I7*9+J7*8+K7*7+L7*6+M7*5+O7*AM$21+P7*AM$22+Q7*AM$23+R7*AM$24+T7*10+U7*9+V7*8+W7*7+X7*6+Y7*5+Z7*4+AA7*3+AB7*2+AC7</f>
        <v>74</v>
      </c>
      <c r="AF7" s="20">
        <v>12.3</v>
      </c>
      <c r="AG7" s="22">
        <f aca="true" t="shared" si="1" ref="AG7:AG38">IF(AE7-AF7&lt;0,0,AE7-AF7)</f>
        <v>61.7</v>
      </c>
      <c r="AH7" s="1"/>
      <c r="AI7" s="13">
        <f aca="true" t="shared" si="2" ref="AI7:AI38">SUM(B7:AD7)</f>
        <v>10</v>
      </c>
      <c r="AJ7" s="1"/>
      <c r="AK7" s="1"/>
    </row>
    <row r="8" spans="1:37" ht="15" customHeight="1">
      <c r="A8" s="86" t="str">
        <f>CELKOVÁ!B15</f>
        <v>Beigl Tomáš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>
        <v>5</v>
      </c>
      <c r="Q8" s="10">
        <v>4</v>
      </c>
      <c r="R8" s="10"/>
      <c r="S8" s="10">
        <v>1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9">
        <f t="shared" si="0"/>
        <v>86</v>
      </c>
      <c r="AF8" s="14">
        <v>10.54</v>
      </c>
      <c r="AG8" s="43">
        <f t="shared" si="1"/>
        <v>75.46000000000001</v>
      </c>
      <c r="AH8" s="1"/>
      <c r="AI8" s="13">
        <f t="shared" si="2"/>
        <v>10</v>
      </c>
      <c r="AJ8" s="1"/>
      <c r="AK8" s="1"/>
    </row>
    <row r="9" spans="1:37" ht="15" customHeight="1">
      <c r="A9" s="86" t="str">
        <f>CELKOVÁ!B16</f>
        <v>Bicek Arnošt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>
        <v>1</v>
      </c>
      <c r="P9" s="10">
        <v>3</v>
      </c>
      <c r="Q9" s="10">
        <v>2</v>
      </c>
      <c r="R9" s="10">
        <v>1</v>
      </c>
      <c r="S9" s="10">
        <v>3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9">
        <f t="shared" si="0"/>
        <v>67</v>
      </c>
      <c r="AF9" s="14">
        <v>29.62</v>
      </c>
      <c r="AG9" s="43">
        <f t="shared" si="1"/>
        <v>37.379999999999995</v>
      </c>
      <c r="AH9" s="1"/>
      <c r="AI9" s="13">
        <f t="shared" si="2"/>
        <v>10</v>
      </c>
      <c r="AJ9" s="1"/>
      <c r="AK9" s="1"/>
    </row>
    <row r="10" spans="1:37" ht="15" customHeight="1">
      <c r="A10" s="86" t="str">
        <f>CELKOVÁ!B17</f>
        <v>Bína Jiří (Pi)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1</v>
      </c>
      <c r="P10" s="12">
        <v>2</v>
      </c>
      <c r="Q10" s="12">
        <v>3</v>
      </c>
      <c r="R10" s="12">
        <v>1</v>
      </c>
      <c r="S10" s="12">
        <v>3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9">
        <f t="shared" si="0"/>
        <v>66</v>
      </c>
      <c r="AF10" s="15">
        <v>18.85</v>
      </c>
      <c r="AG10" s="43">
        <f t="shared" si="1"/>
        <v>47.15</v>
      </c>
      <c r="AH10" s="1"/>
      <c r="AI10" s="13">
        <f t="shared" si="2"/>
        <v>10</v>
      </c>
      <c r="AJ10" s="1"/>
      <c r="AK10" s="1"/>
    </row>
    <row r="11" spans="1:37" ht="15" customHeight="1">
      <c r="A11" s="86" t="str">
        <f>CELKOVÁ!B18</f>
        <v>Bína Jiří (Re)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>
        <v>5</v>
      </c>
      <c r="Q11" s="12">
        <v>1</v>
      </c>
      <c r="R11" s="12"/>
      <c r="S11" s="12">
        <v>4</v>
      </c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9">
        <f t="shared" si="0"/>
        <v>59</v>
      </c>
      <c r="AF11" s="15">
        <v>19.37</v>
      </c>
      <c r="AG11" s="43">
        <f t="shared" si="1"/>
        <v>39.629999999999995</v>
      </c>
      <c r="AH11" s="1"/>
      <c r="AI11" s="13">
        <f t="shared" si="2"/>
        <v>10</v>
      </c>
      <c r="AJ11" s="1"/>
      <c r="AK11" s="1"/>
    </row>
    <row r="12" spans="1:39" ht="15" customHeight="1">
      <c r="A12" s="86" t="str">
        <f>CELKOVÁ!B19</f>
        <v>Brejžek Vojtěch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v>1</v>
      </c>
      <c r="P12" s="12">
        <v>2</v>
      </c>
      <c r="Q12" s="12">
        <v>3</v>
      </c>
      <c r="R12" s="12">
        <v>4</v>
      </c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9">
        <f t="shared" si="0"/>
        <v>90</v>
      </c>
      <c r="AF12" s="15">
        <v>14.11</v>
      </c>
      <c r="AG12" s="43">
        <f t="shared" si="1"/>
        <v>75.89</v>
      </c>
      <c r="AH12" s="1"/>
      <c r="AI12" s="13">
        <f t="shared" si="2"/>
        <v>10</v>
      </c>
      <c r="AJ12" s="1"/>
      <c r="AK12" s="1"/>
      <c r="AL12" s="139" t="s">
        <v>30</v>
      </c>
      <c r="AM12" s="139"/>
    </row>
    <row r="13" spans="1:39" ht="15" customHeight="1">
      <c r="A13" s="86" t="str">
        <f>CELKOVÁ!B20</f>
        <v>Čekal Josef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v>1</v>
      </c>
      <c r="P13" s="12">
        <v>2</v>
      </c>
      <c r="Q13" s="12">
        <v>3</v>
      </c>
      <c r="R13" s="12">
        <v>3</v>
      </c>
      <c r="S13" s="12">
        <v>1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9">
        <f t="shared" si="0"/>
        <v>82</v>
      </c>
      <c r="AF13" s="15">
        <v>19.03</v>
      </c>
      <c r="AG13" s="43">
        <f t="shared" si="1"/>
        <v>62.97</v>
      </c>
      <c r="AH13" s="1"/>
      <c r="AI13" s="13">
        <f t="shared" si="2"/>
        <v>10</v>
      </c>
      <c r="AJ13" s="1"/>
      <c r="AK13" s="1"/>
      <c r="AL13" s="131" t="s">
        <v>39</v>
      </c>
      <c r="AM13" s="131"/>
    </row>
    <row r="14" spans="1:39" ht="15" customHeight="1">
      <c r="A14" s="86" t="str">
        <f>CELKOVÁ!B21</f>
        <v>Dvořák Vladislav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2</v>
      </c>
      <c r="P14" s="10">
        <v>1</v>
      </c>
      <c r="Q14" s="10">
        <v>6</v>
      </c>
      <c r="R14" s="10">
        <v>1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9">
        <f t="shared" si="0"/>
        <v>94</v>
      </c>
      <c r="AF14" s="14">
        <v>13.15</v>
      </c>
      <c r="AG14" s="43">
        <f t="shared" si="1"/>
        <v>80.85</v>
      </c>
      <c r="AH14" s="1"/>
      <c r="AI14" s="13">
        <f t="shared" si="2"/>
        <v>10</v>
      </c>
      <c r="AJ14" s="1"/>
      <c r="AK14" s="1"/>
      <c r="AL14" s="65" t="s">
        <v>31</v>
      </c>
      <c r="AM14" s="56">
        <v>12</v>
      </c>
    </row>
    <row r="15" spans="1:39" ht="15" customHeight="1">
      <c r="A15" s="86" t="str">
        <f>CELKOVÁ!B22</f>
        <v>Fiala Miroslav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1</v>
      </c>
      <c r="P15" s="10">
        <v>2</v>
      </c>
      <c r="Q15" s="10">
        <v>3</v>
      </c>
      <c r="R15" s="10">
        <v>2</v>
      </c>
      <c r="S15" s="10">
        <v>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9">
        <f t="shared" si="0"/>
        <v>74</v>
      </c>
      <c r="AF15" s="14">
        <v>13.23</v>
      </c>
      <c r="AG15" s="43">
        <f t="shared" si="1"/>
        <v>60.769999999999996</v>
      </c>
      <c r="AH15" s="1"/>
      <c r="AI15" s="13">
        <f t="shared" si="2"/>
        <v>10</v>
      </c>
      <c r="AJ15" s="1"/>
      <c r="AK15" s="1"/>
      <c r="AL15" s="65" t="s">
        <v>32</v>
      </c>
      <c r="AM15" s="56">
        <v>10</v>
      </c>
    </row>
    <row r="16" spans="1:39" ht="15" customHeight="1">
      <c r="A16" s="86" t="str">
        <f>CELKOVÁ!B23</f>
        <v>Fuksa Viktor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3</v>
      </c>
      <c r="P16" s="10">
        <v>2</v>
      </c>
      <c r="Q16" s="10">
        <v>2</v>
      </c>
      <c r="R16" s="10">
        <v>2</v>
      </c>
      <c r="S16" s="10">
        <v>1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9">
        <f t="shared" si="0"/>
        <v>87</v>
      </c>
      <c r="AF16" s="14">
        <v>20.56</v>
      </c>
      <c r="AG16" s="43">
        <f t="shared" si="1"/>
        <v>66.44</v>
      </c>
      <c r="AH16" s="1"/>
      <c r="AI16" s="13">
        <f t="shared" si="2"/>
        <v>10</v>
      </c>
      <c r="AJ16" s="1"/>
      <c r="AK16" s="1"/>
      <c r="AL16" s="65" t="s">
        <v>33</v>
      </c>
      <c r="AM16" s="56">
        <v>8</v>
      </c>
    </row>
    <row r="17" spans="1:37" ht="15" customHeight="1">
      <c r="A17" s="86" t="str">
        <f>CELKOVÁ!B24</f>
        <v>Gál Štefan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>
        <v>1</v>
      </c>
      <c r="P17" s="10">
        <v>4</v>
      </c>
      <c r="Q17" s="10">
        <v>3</v>
      </c>
      <c r="R17" s="10"/>
      <c r="S17" s="10">
        <v>2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9">
        <f t="shared" si="0"/>
        <v>78</v>
      </c>
      <c r="AF17" s="14">
        <v>21.73</v>
      </c>
      <c r="AG17" s="43">
        <f t="shared" si="1"/>
        <v>56.269999999999996</v>
      </c>
      <c r="AH17" s="1"/>
      <c r="AI17" s="13">
        <f t="shared" si="2"/>
        <v>10</v>
      </c>
      <c r="AJ17" s="1"/>
      <c r="AK17" s="1"/>
    </row>
    <row r="18" spans="1:37" ht="15" customHeight="1">
      <c r="A18" s="86" t="str">
        <f>CELKOVÁ!B25</f>
        <v>Hejlíček David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1</v>
      </c>
      <c r="Q18" s="10">
        <v>3</v>
      </c>
      <c r="R18" s="10">
        <v>5</v>
      </c>
      <c r="S18" s="10">
        <v>1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9">
        <f t="shared" si="0"/>
        <v>77</v>
      </c>
      <c r="AF18" s="14">
        <v>10.84</v>
      </c>
      <c r="AG18" s="43">
        <f t="shared" si="1"/>
        <v>66.16</v>
      </c>
      <c r="AH18" s="1"/>
      <c r="AI18" s="13">
        <f t="shared" si="2"/>
        <v>10</v>
      </c>
      <c r="AJ18" s="1"/>
      <c r="AK18" s="1"/>
    </row>
    <row r="19" spans="1:39" ht="15" customHeight="1">
      <c r="A19" s="86" t="str">
        <f>CELKOVÁ!B26</f>
        <v>Janko Jaroslav st.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1</v>
      </c>
      <c r="R19" s="12">
        <v>2</v>
      </c>
      <c r="S19" s="12">
        <v>7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9">
        <f t="shared" si="0"/>
        <v>25</v>
      </c>
      <c r="AF19" s="15">
        <v>19.75</v>
      </c>
      <c r="AG19" s="43">
        <f t="shared" si="1"/>
        <v>5.25</v>
      </c>
      <c r="AH19" s="1"/>
      <c r="AI19" s="13">
        <f t="shared" si="2"/>
        <v>10</v>
      </c>
      <c r="AJ19" s="1"/>
      <c r="AK19" s="1"/>
      <c r="AL19" s="139" t="s">
        <v>27</v>
      </c>
      <c r="AM19" s="139"/>
    </row>
    <row r="20" spans="1:39" ht="15" customHeight="1">
      <c r="A20" s="86" t="str">
        <f>CELKOVÁ!B27</f>
        <v>Koch Miroslav st.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v>5</v>
      </c>
      <c r="Q20" s="12">
        <v>3</v>
      </c>
      <c r="R20" s="12">
        <v>2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9">
        <f t="shared" si="0"/>
        <v>93</v>
      </c>
      <c r="AF20" s="15">
        <v>17.98</v>
      </c>
      <c r="AG20" s="43">
        <f t="shared" si="1"/>
        <v>75.02</v>
      </c>
      <c r="AH20" s="1"/>
      <c r="AI20" s="13">
        <f t="shared" si="2"/>
        <v>10</v>
      </c>
      <c r="AJ20" s="1"/>
      <c r="AK20" s="1"/>
      <c r="AL20" s="131" t="s">
        <v>39</v>
      </c>
      <c r="AM20" s="131"/>
    </row>
    <row r="21" spans="1:39" ht="15" customHeight="1">
      <c r="A21" s="86" t="str">
        <f>CELKOVÁ!B28</f>
        <v>Kostříž Jaroslav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1</v>
      </c>
      <c r="P21" s="12">
        <v>2</v>
      </c>
      <c r="Q21" s="12">
        <v>1</v>
      </c>
      <c r="R21" s="12">
        <v>3</v>
      </c>
      <c r="S21" s="12">
        <v>3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9">
        <f t="shared" si="0"/>
        <v>64</v>
      </c>
      <c r="AF21" s="15">
        <v>17.24</v>
      </c>
      <c r="AG21" s="43">
        <f t="shared" si="1"/>
        <v>46.760000000000005</v>
      </c>
      <c r="AH21" s="1"/>
      <c r="AI21" s="13">
        <f t="shared" si="2"/>
        <v>10</v>
      </c>
      <c r="AJ21" s="1"/>
      <c r="AK21" s="1"/>
      <c r="AL21" s="65" t="s">
        <v>31</v>
      </c>
      <c r="AM21" s="56">
        <v>11</v>
      </c>
    </row>
    <row r="22" spans="1:39" ht="15" customHeight="1">
      <c r="A22" s="86" t="str">
        <f>CELKOVÁ!B29</f>
        <v>Král Jan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>
        <v>2</v>
      </c>
      <c r="P22" s="12">
        <v>2</v>
      </c>
      <c r="Q22" s="12">
        <v>1</v>
      </c>
      <c r="R22" s="12">
        <v>3</v>
      </c>
      <c r="S22" s="12">
        <v>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9">
        <f t="shared" si="0"/>
        <v>75</v>
      </c>
      <c r="AF22" s="15">
        <v>20.28</v>
      </c>
      <c r="AG22" s="43">
        <f t="shared" si="1"/>
        <v>54.72</v>
      </c>
      <c r="AH22" s="1"/>
      <c r="AI22" s="13">
        <f t="shared" si="2"/>
        <v>10</v>
      </c>
      <c r="AJ22" s="1"/>
      <c r="AK22" s="1"/>
      <c r="AL22" s="65" t="s">
        <v>32</v>
      </c>
      <c r="AM22" s="56">
        <v>10</v>
      </c>
    </row>
    <row r="23" spans="1:39" ht="15" customHeight="1">
      <c r="A23" s="86" t="str">
        <f>CELKOVÁ!B30</f>
        <v>Král Jiří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v>1</v>
      </c>
      <c r="P23" s="12">
        <v>4</v>
      </c>
      <c r="Q23" s="12">
        <v>4</v>
      </c>
      <c r="R23" s="12"/>
      <c r="S23" s="12">
        <v>1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9">
        <f t="shared" si="0"/>
        <v>87</v>
      </c>
      <c r="AF23" s="15">
        <v>10.76</v>
      </c>
      <c r="AG23" s="43">
        <f t="shared" si="1"/>
        <v>76.24</v>
      </c>
      <c r="AH23" s="1"/>
      <c r="AI23" s="13">
        <f t="shared" si="2"/>
        <v>10</v>
      </c>
      <c r="AJ23" s="1"/>
      <c r="AK23" s="1"/>
      <c r="AL23" s="65" t="s">
        <v>33</v>
      </c>
      <c r="AM23" s="56">
        <v>9</v>
      </c>
    </row>
    <row r="24" spans="1:39" ht="15" customHeight="1">
      <c r="A24" s="86" t="str">
        <f>CELKOVÁ!B31</f>
        <v>Kraus Milan (Pi)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v>2</v>
      </c>
      <c r="Q24" s="12">
        <v>1</v>
      </c>
      <c r="R24" s="12">
        <v>3</v>
      </c>
      <c r="S24" s="12">
        <v>4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9">
        <f t="shared" si="0"/>
        <v>53</v>
      </c>
      <c r="AF24" s="15">
        <v>15.15</v>
      </c>
      <c r="AG24" s="43">
        <f t="shared" si="1"/>
        <v>37.85</v>
      </c>
      <c r="AH24" s="1"/>
      <c r="AI24" s="13">
        <f t="shared" si="2"/>
        <v>10</v>
      </c>
      <c r="AJ24" s="1"/>
      <c r="AK24" s="1"/>
      <c r="AL24" s="65" t="s">
        <v>34</v>
      </c>
      <c r="AM24" s="56">
        <v>8</v>
      </c>
    </row>
    <row r="25" spans="1:37" ht="15" customHeight="1">
      <c r="A25" s="86" t="str">
        <f>CELKOVÁ!B32</f>
        <v>Kraus Milan (Re)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1</v>
      </c>
      <c r="P25" s="12">
        <v>1</v>
      </c>
      <c r="Q25" s="12">
        <v>6</v>
      </c>
      <c r="R25" s="12"/>
      <c r="S25" s="12">
        <v>2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9">
        <f t="shared" si="0"/>
        <v>75</v>
      </c>
      <c r="AF25" s="15">
        <v>17.1</v>
      </c>
      <c r="AG25" s="43">
        <f t="shared" si="1"/>
        <v>57.9</v>
      </c>
      <c r="AH25" s="1"/>
      <c r="AI25" s="13">
        <f t="shared" si="2"/>
        <v>10</v>
      </c>
      <c r="AJ25" s="1"/>
      <c r="AK25" s="1"/>
    </row>
    <row r="26" spans="1:37" ht="15" customHeight="1">
      <c r="A26" s="86" t="str">
        <f>CELKOVÁ!B33</f>
        <v>Landkammer Václav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2</v>
      </c>
      <c r="Q26" s="12">
        <v>4</v>
      </c>
      <c r="R26" s="12">
        <v>1</v>
      </c>
      <c r="S26" s="12">
        <v>3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9">
        <f t="shared" si="0"/>
        <v>64</v>
      </c>
      <c r="AF26" s="15">
        <v>15.43</v>
      </c>
      <c r="AG26" s="43">
        <f t="shared" si="1"/>
        <v>48.57</v>
      </c>
      <c r="AH26" s="1"/>
      <c r="AI26" s="13">
        <f t="shared" si="2"/>
        <v>10</v>
      </c>
      <c r="AJ26" s="1"/>
      <c r="AK26" s="1"/>
    </row>
    <row r="27" spans="1:37" ht="15" customHeight="1">
      <c r="A27" s="86" t="str">
        <f>CELKOVÁ!B34</f>
        <v>Matějka Milan st.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1</v>
      </c>
      <c r="Q27" s="12">
        <v>3</v>
      </c>
      <c r="R27" s="12">
        <v>2</v>
      </c>
      <c r="S27" s="12">
        <v>4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9">
        <f t="shared" si="0"/>
        <v>53</v>
      </c>
      <c r="AF27" s="15">
        <v>22.6</v>
      </c>
      <c r="AG27" s="43">
        <f t="shared" si="1"/>
        <v>30.4</v>
      </c>
      <c r="AH27" s="1"/>
      <c r="AI27" s="13">
        <f t="shared" si="2"/>
        <v>10</v>
      </c>
      <c r="AJ27" s="1"/>
      <c r="AK27" s="1"/>
    </row>
    <row r="28" spans="1:37" ht="15" customHeight="1">
      <c r="A28" s="86" t="str">
        <f>CELKOVÁ!B35</f>
        <v>Mesároš Štefan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1</v>
      </c>
      <c r="P28" s="12">
        <v>2</v>
      </c>
      <c r="Q28" s="12">
        <v>5</v>
      </c>
      <c r="R28" s="12"/>
      <c r="S28" s="12">
        <v>2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9">
        <f t="shared" si="0"/>
        <v>76</v>
      </c>
      <c r="AF28" s="15">
        <v>12.13</v>
      </c>
      <c r="AG28" s="43">
        <f t="shared" si="1"/>
        <v>63.87</v>
      </c>
      <c r="AH28" s="1"/>
      <c r="AI28" s="13">
        <f t="shared" si="2"/>
        <v>10</v>
      </c>
      <c r="AJ28" s="1"/>
      <c r="AK28" s="1"/>
    </row>
    <row r="29" spans="1:37" ht="15" customHeight="1">
      <c r="A29" s="86" t="str">
        <f>CELKOVÁ!B36</f>
        <v>Nikodým David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6</v>
      </c>
      <c r="Q29" s="12">
        <v>3</v>
      </c>
      <c r="R29" s="12">
        <v>1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9">
        <f t="shared" si="0"/>
        <v>95</v>
      </c>
      <c r="AF29" s="15">
        <v>10.32</v>
      </c>
      <c r="AG29" s="43">
        <f t="shared" si="1"/>
        <v>84.68</v>
      </c>
      <c r="AH29" s="1"/>
      <c r="AI29" s="13">
        <f t="shared" si="2"/>
        <v>10</v>
      </c>
      <c r="AJ29" s="1"/>
      <c r="AK29" s="1"/>
    </row>
    <row r="30" spans="1:37" ht="15" customHeight="1">
      <c r="A30" s="86" t="str">
        <f>CELKOVÁ!B37</f>
        <v>Palová Simona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>
        <v>1</v>
      </c>
      <c r="P30" s="12">
        <v>2</v>
      </c>
      <c r="Q30" s="12">
        <v>1</v>
      </c>
      <c r="R30" s="12"/>
      <c r="S30" s="12">
        <v>6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9">
        <f t="shared" si="0"/>
        <v>40</v>
      </c>
      <c r="AF30" s="15">
        <v>19.52</v>
      </c>
      <c r="AG30" s="43">
        <f t="shared" si="1"/>
        <v>20.48</v>
      </c>
      <c r="AH30" s="1"/>
      <c r="AI30" s="13">
        <f t="shared" si="2"/>
        <v>10</v>
      </c>
      <c r="AJ30" s="1"/>
      <c r="AK30" s="1"/>
    </row>
    <row r="31" spans="1:37" ht="15" customHeight="1">
      <c r="A31" s="86" t="str">
        <f>CELKOVÁ!B38</f>
        <v>Perutík Jan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>
        <v>4</v>
      </c>
      <c r="R31" s="12">
        <v>1</v>
      </c>
      <c r="S31" s="12">
        <v>5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9">
        <f t="shared" si="0"/>
        <v>44</v>
      </c>
      <c r="AF31" s="15">
        <v>17.16</v>
      </c>
      <c r="AG31" s="43">
        <f t="shared" si="1"/>
        <v>26.84</v>
      </c>
      <c r="AH31" s="1"/>
      <c r="AI31" s="13">
        <f t="shared" si="2"/>
        <v>10</v>
      </c>
      <c r="AJ31" s="1"/>
      <c r="AK31" s="1"/>
    </row>
    <row r="32" spans="1:37" ht="15" customHeight="1">
      <c r="A32" s="86" t="str">
        <f>CELKOVÁ!B39</f>
        <v>Petržílka Miloslav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v>3</v>
      </c>
      <c r="Q32" s="12">
        <v>3</v>
      </c>
      <c r="R32" s="12">
        <v>2</v>
      </c>
      <c r="S32" s="12">
        <v>2</v>
      </c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9">
        <f t="shared" si="0"/>
        <v>73</v>
      </c>
      <c r="AF32" s="15">
        <v>14.62</v>
      </c>
      <c r="AG32" s="43">
        <f t="shared" si="1"/>
        <v>58.38</v>
      </c>
      <c r="AH32" s="1"/>
      <c r="AI32" s="13">
        <f t="shared" si="2"/>
        <v>10</v>
      </c>
      <c r="AJ32" s="1"/>
      <c r="AK32" s="1"/>
    </row>
    <row r="33" spans="1:37" ht="15" customHeight="1">
      <c r="A33" s="86" t="str">
        <f>CELKOVÁ!B40</f>
        <v>Píša Ladislav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>
        <v>1</v>
      </c>
      <c r="P33" s="12">
        <v>2</v>
      </c>
      <c r="Q33" s="12">
        <v>4</v>
      </c>
      <c r="R33" s="12">
        <v>2</v>
      </c>
      <c r="S33" s="12">
        <v>1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9">
        <f t="shared" si="0"/>
        <v>83</v>
      </c>
      <c r="AF33" s="15">
        <v>17.86</v>
      </c>
      <c r="AG33" s="43">
        <f t="shared" si="1"/>
        <v>65.14</v>
      </c>
      <c r="AH33" s="1"/>
      <c r="AI33" s="13">
        <f t="shared" si="2"/>
        <v>10</v>
      </c>
      <c r="AJ33" s="1"/>
      <c r="AK33" s="1"/>
    </row>
    <row r="34" spans="1:37" ht="15" customHeight="1">
      <c r="A34" s="86" t="str">
        <f>CELKOVÁ!B41</f>
        <v>Reisnerová Michaela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>
        <v>1</v>
      </c>
      <c r="R34" s="12">
        <v>1</v>
      </c>
      <c r="S34" s="12">
        <v>8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9">
        <f t="shared" si="0"/>
        <v>17</v>
      </c>
      <c r="AF34" s="15">
        <v>12.97</v>
      </c>
      <c r="AG34" s="43">
        <f t="shared" si="1"/>
        <v>4.029999999999999</v>
      </c>
      <c r="AH34" s="1"/>
      <c r="AI34" s="13">
        <f t="shared" si="2"/>
        <v>10</v>
      </c>
      <c r="AJ34" s="1"/>
      <c r="AK34" s="1"/>
    </row>
    <row r="35" spans="1:37" ht="15" customHeight="1">
      <c r="A35" s="86" t="str">
        <f>CELKOVÁ!B42</f>
        <v>Rendl Josef (Pi)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>
        <v>4</v>
      </c>
      <c r="Q35" s="12">
        <v>5</v>
      </c>
      <c r="R35" s="12">
        <v>1</v>
      </c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9">
        <f t="shared" si="0"/>
        <v>93</v>
      </c>
      <c r="AF35" s="15">
        <v>10.42</v>
      </c>
      <c r="AG35" s="43">
        <f t="shared" si="1"/>
        <v>82.58</v>
      </c>
      <c r="AH35" s="1"/>
      <c r="AI35" s="13">
        <f t="shared" si="2"/>
        <v>10</v>
      </c>
      <c r="AJ35" s="1"/>
      <c r="AK35" s="1"/>
    </row>
    <row r="36" spans="1:37" ht="15" customHeight="1">
      <c r="A36" s="86" t="str">
        <f>CELKOVÁ!B43</f>
        <v>Rendl Josef (Re)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2</v>
      </c>
      <c r="P36" s="12">
        <v>3</v>
      </c>
      <c r="Q36" s="12">
        <v>5</v>
      </c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9">
        <f t="shared" si="0"/>
        <v>97</v>
      </c>
      <c r="AF36" s="15">
        <v>19.21</v>
      </c>
      <c r="AG36" s="43">
        <f t="shared" si="1"/>
        <v>77.78999999999999</v>
      </c>
      <c r="AH36" s="1"/>
      <c r="AI36" s="13">
        <f t="shared" si="2"/>
        <v>10</v>
      </c>
      <c r="AJ36" s="1"/>
      <c r="AK36" s="1"/>
    </row>
    <row r="37" spans="1:37" ht="15" customHeight="1">
      <c r="A37" s="86" t="str">
        <f>CELKOVÁ!B44</f>
        <v>Seitl Aleš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6</v>
      </c>
      <c r="Q37" s="12">
        <v>4</v>
      </c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9">
        <f t="shared" si="0"/>
        <v>96</v>
      </c>
      <c r="AF37" s="15">
        <v>13.25</v>
      </c>
      <c r="AG37" s="43">
        <f t="shared" si="1"/>
        <v>82.75</v>
      </c>
      <c r="AH37" s="1"/>
      <c r="AI37" s="13">
        <f t="shared" si="2"/>
        <v>10</v>
      </c>
      <c r="AJ37" s="1"/>
      <c r="AK37" s="1"/>
    </row>
    <row r="38" spans="1:37" ht="15" customHeight="1">
      <c r="A38" s="86" t="str">
        <f>CELKOVÁ!B45</f>
        <v>Seitl Marcel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>
        <v>10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9">
        <f t="shared" si="0"/>
        <v>0</v>
      </c>
      <c r="AF38" s="15">
        <v>11.8</v>
      </c>
      <c r="AG38" s="43">
        <f t="shared" si="1"/>
        <v>0</v>
      </c>
      <c r="AH38" s="1"/>
      <c r="AI38" s="13">
        <f t="shared" si="2"/>
        <v>10</v>
      </c>
      <c r="AJ38" s="1"/>
      <c r="AK38" s="1"/>
    </row>
    <row r="39" spans="1:37" ht="15" customHeight="1">
      <c r="A39" s="86" t="str">
        <f>CELKOVÁ!B46</f>
        <v>Smejkal Martin (Pi)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v>1</v>
      </c>
      <c r="P39" s="12">
        <v>4</v>
      </c>
      <c r="Q39" s="12">
        <v>3</v>
      </c>
      <c r="R39" s="12">
        <v>2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9">
        <f aca="true" t="shared" si="3" ref="AE39:AE66">B39*10+D39*AM$14+E39*AM$15+F39*AM$16+H39*10+I39*9+J39*8+K39*7+L39*6+M39*5+O39*AM$21+P39*AM$22+Q39*AM$23+R39*AM$24+T39*10+U39*9+V39*8+W39*7+X39*6+Y39*5+Z39*4+AA39*3+AB39*2+AC39</f>
        <v>94</v>
      </c>
      <c r="AF39" s="15">
        <v>9.97</v>
      </c>
      <c r="AG39" s="43">
        <f aca="true" t="shared" si="4" ref="AG39:AG66">IF(AE39-AF39&lt;0,0,AE39-AF39)</f>
        <v>84.03</v>
      </c>
      <c r="AH39" s="1"/>
      <c r="AI39" s="13">
        <f aca="true" t="shared" si="5" ref="AI39:AI66">SUM(B39:AD39)</f>
        <v>10</v>
      </c>
      <c r="AJ39" s="1"/>
      <c r="AK39" s="1"/>
    </row>
    <row r="40" spans="1:37" ht="15" customHeight="1">
      <c r="A40" s="86" t="str">
        <f>CELKOVÁ!B47</f>
        <v>Smejkal Martin (Re)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v>1</v>
      </c>
      <c r="P40" s="12">
        <v>4</v>
      </c>
      <c r="Q40" s="12">
        <v>5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9">
        <f t="shared" si="3"/>
        <v>96</v>
      </c>
      <c r="AF40" s="15">
        <v>18.92</v>
      </c>
      <c r="AG40" s="43">
        <f t="shared" si="4"/>
        <v>77.08</v>
      </c>
      <c r="AH40" s="1"/>
      <c r="AI40" s="13">
        <f t="shared" si="5"/>
        <v>10</v>
      </c>
      <c r="AJ40" s="1"/>
      <c r="AK40" s="1"/>
    </row>
    <row r="41" spans="1:37" ht="15" customHeight="1">
      <c r="A41" s="86" t="str">
        <f>CELKOVÁ!B48</f>
        <v>Sokolík Jaroslav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>
        <v>3</v>
      </c>
      <c r="P41" s="12">
        <v>3</v>
      </c>
      <c r="Q41" s="12">
        <v>4</v>
      </c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9">
        <f t="shared" si="3"/>
        <v>99</v>
      </c>
      <c r="AF41" s="15">
        <v>10.19</v>
      </c>
      <c r="AG41" s="43">
        <f t="shared" si="4"/>
        <v>88.81</v>
      </c>
      <c r="AH41" s="1"/>
      <c r="AI41" s="13">
        <f t="shared" si="5"/>
        <v>10</v>
      </c>
      <c r="AJ41" s="1"/>
      <c r="AK41" s="1"/>
    </row>
    <row r="42" spans="1:37" ht="15" customHeight="1">
      <c r="A42" s="86" t="str">
        <f>CELKOVÁ!B49</f>
        <v>Svoboda Michal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v>4</v>
      </c>
      <c r="Q42" s="12"/>
      <c r="R42" s="12">
        <v>4</v>
      </c>
      <c r="S42" s="12">
        <v>2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9">
        <f t="shared" si="3"/>
        <v>72</v>
      </c>
      <c r="AF42" s="15">
        <v>6.44</v>
      </c>
      <c r="AG42" s="43">
        <f t="shared" si="4"/>
        <v>65.56</v>
      </c>
      <c r="AH42" s="1"/>
      <c r="AI42" s="13">
        <f t="shared" si="5"/>
        <v>10</v>
      </c>
      <c r="AJ42" s="1"/>
      <c r="AK42" s="1"/>
    </row>
    <row r="43" spans="1:35" ht="15" customHeight="1">
      <c r="A43" s="86" t="str">
        <f>CELKOVÁ!B50</f>
        <v>Svoboda Roman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>
        <v>1</v>
      </c>
      <c r="P43" s="12">
        <v>1</v>
      </c>
      <c r="Q43" s="12">
        <v>2</v>
      </c>
      <c r="R43" s="12">
        <v>4</v>
      </c>
      <c r="S43" s="12">
        <v>2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9">
        <f t="shared" si="3"/>
        <v>71</v>
      </c>
      <c r="AF43" s="15">
        <v>18.75</v>
      </c>
      <c r="AG43" s="43">
        <f t="shared" si="4"/>
        <v>52.25</v>
      </c>
      <c r="AI43" s="13">
        <f t="shared" si="5"/>
        <v>10</v>
      </c>
    </row>
    <row r="44" spans="1:35" ht="15" customHeight="1">
      <c r="A44" s="86" t="str">
        <f>CELKOVÁ!B51</f>
        <v>Štrobl Michal, st.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>
        <v>3</v>
      </c>
      <c r="P44" s="12">
        <v>2</v>
      </c>
      <c r="Q44" s="12">
        <v>4</v>
      </c>
      <c r="R44" s="12">
        <v>1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9">
        <f t="shared" si="3"/>
        <v>97</v>
      </c>
      <c r="AF44" s="15">
        <v>17.39</v>
      </c>
      <c r="AG44" s="43">
        <f t="shared" si="4"/>
        <v>79.61</v>
      </c>
      <c r="AI44" s="13">
        <f t="shared" si="5"/>
        <v>10</v>
      </c>
    </row>
    <row r="45" spans="1:35" ht="15" customHeight="1">
      <c r="A45" s="86" t="str">
        <f>CELKOVÁ!B52</f>
        <v>Švihálek Jiří (Pi)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>
        <v>5</v>
      </c>
      <c r="Q45" s="12">
        <v>1</v>
      </c>
      <c r="R45" s="12">
        <v>3</v>
      </c>
      <c r="S45" s="12">
        <v>1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9">
        <f t="shared" si="3"/>
        <v>83</v>
      </c>
      <c r="AF45" s="15">
        <v>17.61</v>
      </c>
      <c r="AG45" s="43">
        <f t="shared" si="4"/>
        <v>65.39</v>
      </c>
      <c r="AI45" s="13">
        <f t="shared" si="5"/>
        <v>10</v>
      </c>
    </row>
    <row r="46" spans="1:35" ht="15" customHeight="1">
      <c r="A46" s="86" t="str">
        <f>CELKOVÁ!B53</f>
        <v>Švihálek Jiří (Re)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>
        <v>1</v>
      </c>
      <c r="P46" s="12">
        <v>2</v>
      </c>
      <c r="Q46" s="12">
        <v>5</v>
      </c>
      <c r="R46" s="12">
        <v>1</v>
      </c>
      <c r="S46" s="12">
        <v>1</v>
      </c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9">
        <f t="shared" si="3"/>
        <v>84</v>
      </c>
      <c r="AF46" s="15">
        <v>21.81</v>
      </c>
      <c r="AG46" s="43">
        <f t="shared" si="4"/>
        <v>62.19</v>
      </c>
      <c r="AI46" s="13">
        <f t="shared" si="5"/>
        <v>10</v>
      </c>
    </row>
    <row r="47" spans="1:35" ht="15" customHeight="1">
      <c r="A47" s="86" t="str">
        <f>CELKOVÁ!B54</f>
        <v>Toman František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>
        <v>1</v>
      </c>
      <c r="P47" s="12">
        <v>1</v>
      </c>
      <c r="Q47" s="12">
        <v>4</v>
      </c>
      <c r="R47" s="12">
        <v>2</v>
      </c>
      <c r="S47" s="12">
        <v>2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9">
        <f t="shared" si="3"/>
        <v>73</v>
      </c>
      <c r="AF47" s="15">
        <v>14.49</v>
      </c>
      <c r="AG47" s="43">
        <f t="shared" si="4"/>
        <v>58.51</v>
      </c>
      <c r="AI47" s="13">
        <f t="shared" si="5"/>
        <v>10</v>
      </c>
    </row>
    <row r="48" spans="1:35" ht="15" customHeight="1">
      <c r="A48" s="86" t="str">
        <f>CELKOVÁ!B55</f>
        <v>Vaněk Josef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>
        <v>1</v>
      </c>
      <c r="P48" s="12">
        <v>4</v>
      </c>
      <c r="Q48" s="12">
        <v>2</v>
      </c>
      <c r="R48" s="12">
        <v>2</v>
      </c>
      <c r="S48" s="12">
        <v>1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9">
        <f t="shared" si="3"/>
        <v>85</v>
      </c>
      <c r="AF48" s="15">
        <v>17.68</v>
      </c>
      <c r="AG48" s="43">
        <f t="shared" si="4"/>
        <v>67.32</v>
      </c>
      <c r="AI48" s="13">
        <f t="shared" si="5"/>
        <v>10</v>
      </c>
    </row>
    <row r="49" spans="1:35" ht="15">
      <c r="A49" s="89" t="str">
        <f>CELKOVÁ!B56</f>
        <v>Vejslík Vladimír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>
        <v>1</v>
      </c>
      <c r="P49" s="12">
        <v>2</v>
      </c>
      <c r="Q49" s="12">
        <v>4</v>
      </c>
      <c r="R49" s="12">
        <v>1</v>
      </c>
      <c r="S49" s="12">
        <v>2</v>
      </c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9">
        <f t="shared" si="3"/>
        <v>75</v>
      </c>
      <c r="AF49" s="15">
        <v>16.69</v>
      </c>
      <c r="AG49" s="43">
        <f t="shared" si="4"/>
        <v>58.31</v>
      </c>
      <c r="AI49" s="13">
        <f t="shared" si="5"/>
        <v>10</v>
      </c>
    </row>
    <row r="50" spans="1:35" ht="15">
      <c r="A50" s="89" t="str">
        <f>CELKOVÁ!B57</f>
        <v>Wrzecionko Albert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v>5</v>
      </c>
      <c r="Q50" s="12"/>
      <c r="R50" s="12">
        <v>2</v>
      </c>
      <c r="S50" s="12">
        <v>3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9">
        <f t="shared" si="3"/>
        <v>66</v>
      </c>
      <c r="AF50" s="15">
        <v>24.54</v>
      </c>
      <c r="AG50" s="43">
        <f t="shared" si="4"/>
        <v>41.46</v>
      </c>
      <c r="AI50" s="13">
        <f t="shared" si="5"/>
        <v>10</v>
      </c>
    </row>
    <row r="51" spans="1:35" ht="15">
      <c r="A51" s="89" t="str">
        <f>CELKOVÁ!B58</f>
        <v>Získal Karel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>
        <v>1</v>
      </c>
      <c r="P51" s="12">
        <v>3</v>
      </c>
      <c r="Q51" s="12">
        <v>2</v>
      </c>
      <c r="R51" s="12">
        <v>1</v>
      </c>
      <c r="S51" s="12">
        <v>3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9">
        <f t="shared" si="3"/>
        <v>67</v>
      </c>
      <c r="AF51" s="15">
        <v>14.94</v>
      </c>
      <c r="AG51" s="43">
        <f t="shared" si="4"/>
        <v>52.06</v>
      </c>
      <c r="AI51" s="13">
        <f t="shared" si="5"/>
        <v>10</v>
      </c>
    </row>
    <row r="52" spans="1:35" ht="15">
      <c r="A52" s="89" t="str">
        <f>CELKOVÁ!B59</f>
        <v>Žemlička Ladislav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>
        <v>2</v>
      </c>
      <c r="R52" s="12">
        <v>1</v>
      </c>
      <c r="S52" s="12">
        <v>7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9">
        <f t="shared" si="3"/>
        <v>26</v>
      </c>
      <c r="AF52" s="15">
        <v>16.05</v>
      </c>
      <c r="AG52" s="43">
        <f t="shared" si="4"/>
        <v>9.95</v>
      </c>
      <c r="AI52" s="13">
        <f t="shared" si="5"/>
        <v>10</v>
      </c>
    </row>
    <row r="53" spans="1:35" ht="15">
      <c r="A53" s="89" t="str">
        <f>CELKOVÁ!B60</f>
        <v>Žemličková Marie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>
        <v>3</v>
      </c>
      <c r="P53" s="12">
        <v>3</v>
      </c>
      <c r="Q53" s="12">
        <v>3</v>
      </c>
      <c r="R53" s="12"/>
      <c r="S53" s="12">
        <v>1</v>
      </c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9">
        <f t="shared" si="3"/>
        <v>90</v>
      </c>
      <c r="AF53" s="15">
        <v>21.01</v>
      </c>
      <c r="AG53" s="43">
        <f t="shared" si="4"/>
        <v>68.99</v>
      </c>
      <c r="AI53" s="13">
        <f t="shared" si="5"/>
        <v>10</v>
      </c>
    </row>
    <row r="54" spans="1:35" ht="15">
      <c r="A54" s="89" t="e">
        <f>CELKOVÁ!#REF!</f>
        <v>#REF!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9">
        <f t="shared" si="3"/>
        <v>0</v>
      </c>
      <c r="AF54" s="15"/>
      <c r="AG54" s="43">
        <f t="shared" si="4"/>
        <v>0</v>
      </c>
      <c r="AI54" s="13">
        <f t="shared" si="5"/>
        <v>0</v>
      </c>
    </row>
    <row r="55" spans="1:35" ht="15">
      <c r="A55" s="89" t="e">
        <f>CELKOVÁ!#REF!</f>
        <v>#REF!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9">
        <f t="shared" si="3"/>
        <v>0</v>
      </c>
      <c r="AF55" s="15"/>
      <c r="AG55" s="43">
        <f t="shared" si="4"/>
        <v>0</v>
      </c>
      <c r="AI55" s="13">
        <f t="shared" si="5"/>
        <v>0</v>
      </c>
    </row>
    <row r="56" spans="1:35" ht="15">
      <c r="A56" s="89" t="e">
        <f>CELKOVÁ!#REF!</f>
        <v>#REF!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9">
        <f t="shared" si="3"/>
        <v>0</v>
      </c>
      <c r="AF56" s="15"/>
      <c r="AG56" s="43">
        <f t="shared" si="4"/>
        <v>0</v>
      </c>
      <c r="AI56" s="13">
        <f t="shared" si="5"/>
        <v>0</v>
      </c>
    </row>
    <row r="57" spans="1:35" ht="15">
      <c r="A57" s="89" t="e">
        <f>CELKOVÁ!#REF!</f>
        <v>#REF!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9">
        <f t="shared" si="3"/>
        <v>0</v>
      </c>
      <c r="AF57" s="15"/>
      <c r="AG57" s="43">
        <f t="shared" si="4"/>
        <v>0</v>
      </c>
      <c r="AI57" s="13">
        <f t="shared" si="5"/>
        <v>0</v>
      </c>
    </row>
    <row r="58" spans="1:35" ht="15">
      <c r="A58" s="89" t="e">
        <f>CELKOVÁ!#REF!</f>
        <v>#REF!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9">
        <f t="shared" si="3"/>
        <v>0</v>
      </c>
      <c r="AF58" s="15"/>
      <c r="AG58" s="43">
        <f t="shared" si="4"/>
        <v>0</v>
      </c>
      <c r="AI58" s="13">
        <f t="shared" si="5"/>
        <v>0</v>
      </c>
    </row>
    <row r="59" spans="1:35" ht="15">
      <c r="A59" s="89" t="e">
        <f>CELKOVÁ!#REF!</f>
        <v>#REF!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9">
        <f t="shared" si="3"/>
        <v>0</v>
      </c>
      <c r="AF59" s="15"/>
      <c r="AG59" s="43">
        <f t="shared" si="4"/>
        <v>0</v>
      </c>
      <c r="AI59" s="13">
        <f t="shared" si="5"/>
        <v>0</v>
      </c>
    </row>
    <row r="60" spans="1:35" ht="15">
      <c r="A60" s="89" t="e">
        <f>CELKOVÁ!#REF!</f>
        <v>#REF!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9">
        <f t="shared" si="3"/>
        <v>0</v>
      </c>
      <c r="AF60" s="15"/>
      <c r="AG60" s="43">
        <f t="shared" si="4"/>
        <v>0</v>
      </c>
      <c r="AI60" s="13">
        <f t="shared" si="5"/>
        <v>0</v>
      </c>
    </row>
    <row r="61" spans="1:35" ht="15">
      <c r="A61" s="89" t="e">
        <f>CELKOVÁ!#REF!</f>
        <v>#REF!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9">
        <f t="shared" si="3"/>
        <v>0</v>
      </c>
      <c r="AF61" s="15"/>
      <c r="AG61" s="43">
        <f t="shared" si="4"/>
        <v>0</v>
      </c>
      <c r="AI61" s="13">
        <f t="shared" si="5"/>
        <v>0</v>
      </c>
    </row>
    <row r="62" spans="1:35" ht="15">
      <c r="A62" s="89" t="e">
        <f>CELKOVÁ!#REF!</f>
        <v>#REF!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9">
        <f t="shared" si="3"/>
        <v>0</v>
      </c>
      <c r="AF62" s="15"/>
      <c r="AG62" s="43">
        <f t="shared" si="4"/>
        <v>0</v>
      </c>
      <c r="AI62" s="13">
        <f t="shared" si="5"/>
        <v>0</v>
      </c>
    </row>
    <row r="63" spans="1:35" ht="15">
      <c r="A63" s="89" t="e">
        <f>CELKOVÁ!#REF!</f>
        <v>#REF!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9">
        <f t="shared" si="3"/>
        <v>0</v>
      </c>
      <c r="AF63" s="15"/>
      <c r="AG63" s="43">
        <f t="shared" si="4"/>
        <v>0</v>
      </c>
      <c r="AI63" s="13">
        <f t="shared" si="5"/>
        <v>0</v>
      </c>
    </row>
    <row r="64" spans="1:35" ht="15">
      <c r="A64" s="89" t="e">
        <f>CELKOVÁ!#REF!</f>
        <v>#REF!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9">
        <f t="shared" si="3"/>
        <v>0</v>
      </c>
      <c r="AF64" s="15"/>
      <c r="AG64" s="43">
        <f t="shared" si="4"/>
        <v>0</v>
      </c>
      <c r="AI64" s="13">
        <f t="shared" si="5"/>
        <v>0</v>
      </c>
    </row>
    <row r="65" spans="1:35" ht="15">
      <c r="A65" s="89" t="e">
        <f>CELKOVÁ!#REF!</f>
        <v>#REF!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9">
        <f t="shared" si="3"/>
        <v>0</v>
      </c>
      <c r="AF65" s="15"/>
      <c r="AG65" s="43">
        <f t="shared" si="4"/>
        <v>0</v>
      </c>
      <c r="AI65" s="13">
        <f t="shared" si="5"/>
        <v>0</v>
      </c>
    </row>
    <row r="66" spans="1:35" ht="15">
      <c r="A66" s="89" t="e">
        <f>CELKOVÁ!#REF!</f>
        <v>#REF!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9">
        <f t="shared" si="3"/>
        <v>0</v>
      </c>
      <c r="AF66" s="15"/>
      <c r="AG66" s="43">
        <f t="shared" si="4"/>
        <v>0</v>
      </c>
      <c r="AI66" s="13">
        <f t="shared" si="5"/>
        <v>0</v>
      </c>
    </row>
  </sheetData>
  <sheetProtection/>
  <mergeCells count="8">
    <mergeCell ref="AL13:AM13"/>
    <mergeCell ref="AL12:AM12"/>
    <mergeCell ref="AL19:AM19"/>
    <mergeCell ref="AL20:AM20"/>
    <mergeCell ref="B5:B6"/>
    <mergeCell ref="O5:S5"/>
    <mergeCell ref="T5:AD5"/>
    <mergeCell ref="D5:N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zoomScale="115" zoomScaleNormal="11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4" sqref="A54"/>
    </sheetView>
  </sheetViews>
  <sheetFormatPr defaultColWidth="9.00390625" defaultRowHeight="12.75"/>
  <cols>
    <col min="1" max="1" width="21.125" style="0" customWidth="1"/>
    <col min="2" max="2" width="7.375" style="0" customWidth="1"/>
    <col min="3" max="3" width="3.875" style="0" customWidth="1"/>
    <col min="4" max="14" width="3.875" style="0" hidden="1" customWidth="1"/>
    <col min="15" max="19" width="3.875" style="0" customWidth="1"/>
    <col min="20" max="30" width="3.875" style="0" hidden="1" customWidth="1"/>
    <col min="31" max="31" width="8.75390625" style="0" hidden="1" customWidth="1"/>
    <col min="32" max="32" width="6.75390625" style="0" customWidth="1"/>
    <col min="33" max="33" width="11.75390625" style="0" customWidth="1"/>
    <col min="34" max="34" width="8.75390625" style="0" customWidth="1"/>
    <col min="35" max="35" width="11.75390625" style="0" customWidth="1"/>
    <col min="36" max="36" width="3.00390625" style="0" bestFit="1" customWidth="1"/>
  </cols>
  <sheetData>
    <row r="1" spans="1:37" ht="15" customHeight="1">
      <c r="A1" s="75" t="str">
        <f>CELKOVÁ!C8</f>
        <v>Akční střelba "Volná úloha" z velkorážové pistole nebo revolveru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"/>
      <c r="AH1" s="1"/>
      <c r="AI1" s="4"/>
      <c r="AJ1" s="1"/>
      <c r="AK1" s="1"/>
    </row>
    <row r="2" spans="1:37" ht="15" customHeight="1">
      <c r="A2" s="1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 customHeight="1">
      <c r="A3" s="1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>
      <c r="A4" s="1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4"/>
      <c r="AA4" s="44"/>
      <c r="AB4" s="44"/>
      <c r="AC4" s="44"/>
      <c r="AD4" s="1"/>
      <c r="AE4" s="1"/>
      <c r="AF4" s="1"/>
      <c r="AG4" s="1"/>
      <c r="AH4" s="1"/>
      <c r="AI4" s="1"/>
      <c r="AJ4" s="1"/>
      <c r="AK4" s="1"/>
    </row>
    <row r="5" spans="1:37" ht="15" customHeight="1" thickBot="1">
      <c r="A5" s="1"/>
      <c r="B5" s="140" t="s">
        <v>44</v>
      </c>
      <c r="C5" s="74"/>
      <c r="D5" s="144" t="s">
        <v>30</v>
      </c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134" t="s">
        <v>27</v>
      </c>
      <c r="P5" s="142"/>
      <c r="Q5" s="142"/>
      <c r="R5" s="142"/>
      <c r="S5" s="143"/>
      <c r="T5" s="134" t="s">
        <v>54</v>
      </c>
      <c r="U5" s="135"/>
      <c r="V5" s="135"/>
      <c r="W5" s="135"/>
      <c r="X5" s="135"/>
      <c r="Y5" s="135"/>
      <c r="Z5" s="135"/>
      <c r="AA5" s="135"/>
      <c r="AB5" s="135"/>
      <c r="AC5" s="135"/>
      <c r="AD5" s="136"/>
      <c r="AE5" s="1"/>
      <c r="AF5" s="1"/>
      <c r="AG5" s="1"/>
      <c r="AH5" s="1"/>
      <c r="AI5" s="2" t="s">
        <v>21</v>
      </c>
      <c r="AJ5" s="1"/>
      <c r="AK5" s="1"/>
    </row>
    <row r="6" spans="1:37" ht="15" customHeight="1" thickBot="1">
      <c r="A6" s="40" t="s">
        <v>23</v>
      </c>
      <c r="B6" s="141"/>
      <c r="C6" s="67">
        <v>0</v>
      </c>
      <c r="D6" s="45" t="s">
        <v>31</v>
      </c>
      <c r="E6" s="45" t="s">
        <v>32</v>
      </c>
      <c r="F6" s="45" t="s">
        <v>33</v>
      </c>
      <c r="G6" s="67">
        <v>0</v>
      </c>
      <c r="H6" s="45">
        <v>10</v>
      </c>
      <c r="I6" s="45">
        <v>9</v>
      </c>
      <c r="J6" s="45">
        <v>8</v>
      </c>
      <c r="K6" s="45">
        <v>7</v>
      </c>
      <c r="L6" s="45">
        <v>6</v>
      </c>
      <c r="M6" s="45">
        <v>5</v>
      </c>
      <c r="N6" s="67">
        <v>0</v>
      </c>
      <c r="O6" s="45">
        <v>11</v>
      </c>
      <c r="P6" s="45">
        <v>10</v>
      </c>
      <c r="Q6" s="45">
        <v>9</v>
      </c>
      <c r="R6" s="45">
        <v>8</v>
      </c>
      <c r="S6" s="24">
        <v>0</v>
      </c>
      <c r="T6" s="45">
        <v>10</v>
      </c>
      <c r="U6" s="45">
        <v>9</v>
      </c>
      <c r="V6" s="45">
        <v>8</v>
      </c>
      <c r="W6" s="45">
        <v>7</v>
      </c>
      <c r="X6" s="45">
        <v>6</v>
      </c>
      <c r="Y6" s="45">
        <v>5</v>
      </c>
      <c r="Z6" s="45">
        <v>4</v>
      </c>
      <c r="AA6" s="45">
        <v>3</v>
      </c>
      <c r="AB6" s="45">
        <v>2</v>
      </c>
      <c r="AC6" s="19">
        <v>1</v>
      </c>
      <c r="AD6" s="24">
        <v>0</v>
      </c>
      <c r="AE6" s="17" t="s">
        <v>22</v>
      </c>
      <c r="AF6" s="19" t="s">
        <v>1</v>
      </c>
      <c r="AG6" s="21" t="s">
        <v>20</v>
      </c>
      <c r="AH6" s="1"/>
      <c r="AI6" s="13" t="s">
        <v>19</v>
      </c>
      <c r="AJ6" s="50">
        <v>12</v>
      </c>
      <c r="AK6" s="1"/>
    </row>
    <row r="7" spans="1:37" ht="15" customHeight="1">
      <c r="A7" s="49" t="str">
        <f>CELKOVÁ!B14</f>
        <v>Baránek Pavel</v>
      </c>
      <c r="B7" s="23">
        <v>4</v>
      </c>
      <c r="C7" s="23">
        <v>2</v>
      </c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>
        <v>1</v>
      </c>
      <c r="P7" s="23">
        <v>3</v>
      </c>
      <c r="Q7" s="23"/>
      <c r="R7" s="23"/>
      <c r="S7" s="23">
        <v>2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8">
        <f aca="true" t="shared" si="0" ref="AE7:AE38">B7*10+D7*AM$14+E7*AM$15+F7*AM$16+H7*10+I7*9+J7*8+K7*7+L7*6+M7*5+O7*AM$21+P7*AM$22+Q7*AM$23+R7*AM$24+T7*10+U7*9+V7*8+W7*7+X7*6+Y7*5+Z7*4+AA7*3+AB7*2+AC7</f>
        <v>81</v>
      </c>
      <c r="AF7" s="20">
        <v>16.77</v>
      </c>
      <c r="AG7" s="22">
        <f aca="true" t="shared" si="1" ref="AG7:AG38">IF(AE7-AF7&lt;0,0,AE7-AF7)</f>
        <v>64.23</v>
      </c>
      <c r="AH7" s="1"/>
      <c r="AI7" s="13">
        <f aca="true" t="shared" si="2" ref="AI7:AI38">SUM(B7:AD7)</f>
        <v>12</v>
      </c>
      <c r="AJ7" s="1"/>
      <c r="AK7" s="1"/>
    </row>
    <row r="8" spans="1:37" ht="15" customHeight="1">
      <c r="A8" s="86" t="str">
        <f>CELKOVÁ!B15</f>
        <v>Beigl Tomáš</v>
      </c>
      <c r="B8" s="10">
        <v>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v>2</v>
      </c>
      <c r="P8" s="10">
        <v>1</v>
      </c>
      <c r="Q8" s="10">
        <v>2</v>
      </c>
      <c r="R8" s="10">
        <v>1</v>
      </c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9">
        <f t="shared" si="0"/>
        <v>118</v>
      </c>
      <c r="AF8" s="14">
        <v>17.48</v>
      </c>
      <c r="AG8" s="43">
        <f t="shared" si="1"/>
        <v>100.52</v>
      </c>
      <c r="AH8" s="1"/>
      <c r="AI8" s="13">
        <f t="shared" si="2"/>
        <v>12</v>
      </c>
      <c r="AJ8" s="1"/>
      <c r="AK8" s="1"/>
    </row>
    <row r="9" spans="1:37" ht="15" customHeight="1">
      <c r="A9" s="86" t="str">
        <f>CELKOVÁ!B16</f>
        <v>Bicek Arnošt</v>
      </c>
      <c r="B9" s="10">
        <v>5</v>
      </c>
      <c r="C9" s="10">
        <v>1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1</v>
      </c>
      <c r="Q9" s="10">
        <v>3</v>
      </c>
      <c r="R9" s="10">
        <v>1</v>
      </c>
      <c r="S9" s="10">
        <v>1</v>
      </c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9">
        <f t="shared" si="0"/>
        <v>95</v>
      </c>
      <c r="AF9" s="14">
        <v>36.28</v>
      </c>
      <c r="AG9" s="43">
        <f t="shared" si="1"/>
        <v>58.72</v>
      </c>
      <c r="AH9" s="1"/>
      <c r="AI9" s="13">
        <f t="shared" si="2"/>
        <v>12</v>
      </c>
      <c r="AJ9" s="1"/>
      <c r="AK9" s="1"/>
    </row>
    <row r="10" spans="1:37" ht="15" customHeight="1">
      <c r="A10" s="86" t="str">
        <f>CELKOVÁ!B17</f>
        <v>Bína Jiří (Pi)</v>
      </c>
      <c r="B10" s="12">
        <v>6</v>
      </c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1</v>
      </c>
      <c r="P10" s="12">
        <v>1</v>
      </c>
      <c r="Q10" s="12">
        <v>1</v>
      </c>
      <c r="R10" s="12">
        <v>2</v>
      </c>
      <c r="S10" s="12">
        <v>1</v>
      </c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9">
        <f t="shared" si="0"/>
        <v>106</v>
      </c>
      <c r="AF10" s="15">
        <v>20.85</v>
      </c>
      <c r="AG10" s="43">
        <f t="shared" si="1"/>
        <v>85.15</v>
      </c>
      <c r="AH10" s="1"/>
      <c r="AI10" s="13">
        <f t="shared" si="2"/>
        <v>12</v>
      </c>
      <c r="AJ10" s="1"/>
      <c r="AK10" s="1"/>
    </row>
    <row r="11" spans="1:37" ht="15" customHeight="1">
      <c r="A11" s="86" t="str">
        <f>CELKOVÁ!B18</f>
        <v>Bína Jiří (Re)</v>
      </c>
      <c r="B11" s="12">
        <v>5</v>
      </c>
      <c r="C11" s="12">
        <v>1</v>
      </c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v>1</v>
      </c>
      <c r="P11" s="12">
        <v>2</v>
      </c>
      <c r="Q11" s="12">
        <v>3</v>
      </c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9">
        <f t="shared" si="0"/>
        <v>108</v>
      </c>
      <c r="AF11" s="15">
        <v>25.4</v>
      </c>
      <c r="AG11" s="43">
        <f t="shared" si="1"/>
        <v>82.6</v>
      </c>
      <c r="AH11" s="1"/>
      <c r="AI11" s="13">
        <f t="shared" si="2"/>
        <v>12</v>
      </c>
      <c r="AJ11" s="1"/>
      <c r="AK11" s="1"/>
    </row>
    <row r="12" spans="1:39" ht="15" customHeight="1">
      <c r="A12" s="86" t="str">
        <f>CELKOVÁ!B19</f>
        <v>Brejžek Vojtěch</v>
      </c>
      <c r="B12" s="12">
        <v>4</v>
      </c>
      <c r="C12" s="12">
        <v>2</v>
      </c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v>1</v>
      </c>
      <c r="P12" s="12"/>
      <c r="Q12" s="12">
        <v>2</v>
      </c>
      <c r="R12" s="12">
        <v>1</v>
      </c>
      <c r="S12" s="12">
        <v>2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9">
        <f t="shared" si="0"/>
        <v>77</v>
      </c>
      <c r="AF12" s="15">
        <v>24.33</v>
      </c>
      <c r="AG12" s="43">
        <f t="shared" si="1"/>
        <v>52.67</v>
      </c>
      <c r="AH12" s="1"/>
      <c r="AI12" s="13">
        <f t="shared" si="2"/>
        <v>12</v>
      </c>
      <c r="AJ12" s="1"/>
      <c r="AK12" s="1"/>
      <c r="AL12" s="139" t="s">
        <v>30</v>
      </c>
      <c r="AM12" s="139"/>
    </row>
    <row r="13" spans="1:39" ht="15" customHeight="1">
      <c r="A13" s="86" t="str">
        <f>CELKOVÁ!B20</f>
        <v>Čekal Josef</v>
      </c>
      <c r="B13" s="12">
        <v>6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>
        <v>2</v>
      </c>
      <c r="Q13" s="12">
        <v>2</v>
      </c>
      <c r="R13" s="12"/>
      <c r="S13" s="12">
        <v>2</v>
      </c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9">
        <f t="shared" si="0"/>
        <v>98</v>
      </c>
      <c r="AF13" s="15">
        <v>34.87</v>
      </c>
      <c r="AG13" s="43">
        <f t="shared" si="1"/>
        <v>63.13</v>
      </c>
      <c r="AH13" s="1"/>
      <c r="AI13" s="13">
        <f t="shared" si="2"/>
        <v>12</v>
      </c>
      <c r="AJ13" s="1"/>
      <c r="AK13" s="1"/>
      <c r="AL13" s="131" t="s">
        <v>39</v>
      </c>
      <c r="AM13" s="131"/>
    </row>
    <row r="14" spans="1:39" ht="15" customHeight="1">
      <c r="A14" s="86" t="str">
        <f>CELKOVÁ!B21</f>
        <v>Dvořák Vladislav</v>
      </c>
      <c r="B14" s="10">
        <v>5</v>
      </c>
      <c r="C14" s="10">
        <v>1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>
        <v>1</v>
      </c>
      <c r="P14" s="10">
        <v>2</v>
      </c>
      <c r="Q14" s="10">
        <v>2</v>
      </c>
      <c r="R14" s="10">
        <v>1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9">
        <f t="shared" si="0"/>
        <v>107</v>
      </c>
      <c r="AF14" s="14">
        <v>18.42</v>
      </c>
      <c r="AG14" s="43">
        <f t="shared" si="1"/>
        <v>88.58</v>
      </c>
      <c r="AH14" s="1"/>
      <c r="AI14" s="13">
        <f t="shared" si="2"/>
        <v>12</v>
      </c>
      <c r="AJ14" s="1"/>
      <c r="AK14" s="1"/>
      <c r="AL14" s="65" t="s">
        <v>31</v>
      </c>
      <c r="AM14" s="56">
        <v>12</v>
      </c>
    </row>
    <row r="15" spans="1:39" ht="15" customHeight="1">
      <c r="A15" s="86" t="str">
        <f>CELKOVÁ!B22</f>
        <v>Fiala Miroslav</v>
      </c>
      <c r="B15" s="10">
        <v>5</v>
      </c>
      <c r="C15" s="10">
        <v>1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>
        <v>1</v>
      </c>
      <c r="Q15" s="10">
        <v>4</v>
      </c>
      <c r="R15" s="10">
        <v>1</v>
      </c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9">
        <f t="shared" si="0"/>
        <v>104</v>
      </c>
      <c r="AF15" s="14">
        <v>24.77</v>
      </c>
      <c r="AG15" s="43">
        <f t="shared" si="1"/>
        <v>79.23</v>
      </c>
      <c r="AH15" s="1"/>
      <c r="AI15" s="13">
        <f t="shared" si="2"/>
        <v>12</v>
      </c>
      <c r="AJ15" s="1"/>
      <c r="AK15" s="1"/>
      <c r="AL15" s="65" t="s">
        <v>32</v>
      </c>
      <c r="AM15" s="56">
        <v>10</v>
      </c>
    </row>
    <row r="16" spans="1:39" ht="15" customHeight="1">
      <c r="A16" s="86" t="str">
        <f>CELKOVÁ!B23</f>
        <v>Fuksa Viktor</v>
      </c>
      <c r="B16" s="10">
        <v>6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>
        <v>1</v>
      </c>
      <c r="P16" s="10">
        <v>1</v>
      </c>
      <c r="Q16" s="10">
        <v>3</v>
      </c>
      <c r="R16" s="10"/>
      <c r="S16" s="10">
        <v>1</v>
      </c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9">
        <f t="shared" si="0"/>
        <v>108</v>
      </c>
      <c r="AF16" s="14">
        <v>29.2</v>
      </c>
      <c r="AG16" s="43">
        <f t="shared" si="1"/>
        <v>78.8</v>
      </c>
      <c r="AH16" s="1"/>
      <c r="AI16" s="13">
        <f t="shared" si="2"/>
        <v>12</v>
      </c>
      <c r="AJ16" s="1"/>
      <c r="AK16" s="1"/>
      <c r="AL16" s="65" t="s">
        <v>33</v>
      </c>
      <c r="AM16" s="56">
        <v>8</v>
      </c>
    </row>
    <row r="17" spans="1:37" ht="15" customHeight="1">
      <c r="A17" s="86" t="str">
        <f>CELKOVÁ!B24</f>
        <v>Gál Štefan</v>
      </c>
      <c r="B17" s="10">
        <v>4</v>
      </c>
      <c r="C17" s="10">
        <v>2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2</v>
      </c>
      <c r="Q17" s="10">
        <v>2</v>
      </c>
      <c r="R17" s="10"/>
      <c r="S17" s="10">
        <v>2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9">
        <f t="shared" si="0"/>
        <v>78</v>
      </c>
      <c r="AF17" s="14">
        <v>21.46</v>
      </c>
      <c r="AG17" s="43">
        <f t="shared" si="1"/>
        <v>56.54</v>
      </c>
      <c r="AH17" s="1"/>
      <c r="AI17" s="13">
        <f t="shared" si="2"/>
        <v>12</v>
      </c>
      <c r="AJ17" s="1"/>
      <c r="AK17" s="1"/>
    </row>
    <row r="18" spans="1:37" ht="15" customHeight="1">
      <c r="A18" s="86" t="str">
        <f>CELKOVÁ!B25</f>
        <v>Hejlíček David</v>
      </c>
      <c r="B18" s="10">
        <v>6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>
        <v>2</v>
      </c>
      <c r="P18" s="10">
        <v>1</v>
      </c>
      <c r="Q18" s="10">
        <v>3</v>
      </c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9">
        <f t="shared" si="0"/>
        <v>119</v>
      </c>
      <c r="AF18" s="14">
        <v>20.05</v>
      </c>
      <c r="AG18" s="43">
        <f t="shared" si="1"/>
        <v>98.95</v>
      </c>
      <c r="AH18" s="1"/>
      <c r="AI18" s="13">
        <f t="shared" si="2"/>
        <v>12</v>
      </c>
      <c r="AJ18" s="1"/>
      <c r="AK18" s="1"/>
    </row>
    <row r="19" spans="1:39" ht="15" customHeight="1">
      <c r="A19" s="86" t="str">
        <f>CELKOVÁ!B26</f>
        <v>Janko Jaroslav st.</v>
      </c>
      <c r="B19" s="12">
        <v>2</v>
      </c>
      <c r="C19" s="12">
        <v>4</v>
      </c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1</v>
      </c>
      <c r="R19" s="12">
        <v>1</v>
      </c>
      <c r="S19" s="12">
        <v>4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9">
        <f t="shared" si="0"/>
        <v>37</v>
      </c>
      <c r="AF19" s="15">
        <v>33.27</v>
      </c>
      <c r="AG19" s="43">
        <f t="shared" si="1"/>
        <v>3.729999999999997</v>
      </c>
      <c r="AH19" s="1"/>
      <c r="AI19" s="13">
        <f t="shared" si="2"/>
        <v>12</v>
      </c>
      <c r="AJ19" s="1"/>
      <c r="AK19" s="1"/>
      <c r="AL19" s="139" t="s">
        <v>27</v>
      </c>
      <c r="AM19" s="139"/>
    </row>
    <row r="20" spans="1:39" ht="15" customHeight="1">
      <c r="A20" s="86" t="str">
        <f>CELKOVÁ!B27</f>
        <v>Koch Miroslav st.</v>
      </c>
      <c r="B20" s="12">
        <v>6</v>
      </c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>
        <v>2</v>
      </c>
      <c r="P20" s="12">
        <v>1</v>
      </c>
      <c r="Q20" s="12">
        <v>2</v>
      </c>
      <c r="R20" s="12">
        <v>1</v>
      </c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9">
        <f t="shared" si="0"/>
        <v>118</v>
      </c>
      <c r="AF20" s="15">
        <v>25.95</v>
      </c>
      <c r="AG20" s="43">
        <f t="shared" si="1"/>
        <v>92.05</v>
      </c>
      <c r="AH20" s="1"/>
      <c r="AI20" s="13">
        <f t="shared" si="2"/>
        <v>12</v>
      </c>
      <c r="AJ20" s="1"/>
      <c r="AK20" s="1"/>
      <c r="AL20" s="131" t="s">
        <v>39</v>
      </c>
      <c r="AM20" s="131"/>
    </row>
    <row r="21" spans="1:39" ht="15" customHeight="1">
      <c r="A21" s="86" t="str">
        <f>CELKOVÁ!B28</f>
        <v>Kostříž Jaroslav</v>
      </c>
      <c r="B21" s="12">
        <v>3</v>
      </c>
      <c r="C21" s="12">
        <v>3</v>
      </c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>
        <v>1</v>
      </c>
      <c r="P21" s="12">
        <v>2</v>
      </c>
      <c r="Q21" s="12">
        <v>1</v>
      </c>
      <c r="R21" s="12">
        <v>1</v>
      </c>
      <c r="S21" s="12">
        <v>1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9">
        <f t="shared" si="0"/>
        <v>78</v>
      </c>
      <c r="AF21" s="15">
        <v>26.46</v>
      </c>
      <c r="AG21" s="43">
        <f t="shared" si="1"/>
        <v>51.54</v>
      </c>
      <c r="AH21" s="1"/>
      <c r="AI21" s="13">
        <f t="shared" si="2"/>
        <v>12</v>
      </c>
      <c r="AJ21" s="1"/>
      <c r="AK21" s="1"/>
      <c r="AL21" s="65" t="s">
        <v>31</v>
      </c>
      <c r="AM21" s="56">
        <v>11</v>
      </c>
    </row>
    <row r="22" spans="1:39" ht="15" customHeight="1">
      <c r="A22" s="86" t="str">
        <f>CELKOVÁ!B29</f>
        <v>Král Jan</v>
      </c>
      <c r="B22" s="12">
        <v>2</v>
      </c>
      <c r="C22" s="12">
        <v>4</v>
      </c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>
        <v>1</v>
      </c>
      <c r="R22" s="12">
        <v>1</v>
      </c>
      <c r="S22" s="12">
        <v>4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9">
        <f t="shared" si="0"/>
        <v>37</v>
      </c>
      <c r="AF22" s="15">
        <v>24.89</v>
      </c>
      <c r="AG22" s="43">
        <f t="shared" si="1"/>
        <v>12.11</v>
      </c>
      <c r="AH22" s="1"/>
      <c r="AI22" s="13">
        <f t="shared" si="2"/>
        <v>12</v>
      </c>
      <c r="AJ22" s="1"/>
      <c r="AK22" s="1"/>
      <c r="AL22" s="65" t="s">
        <v>32</v>
      </c>
      <c r="AM22" s="56">
        <v>10</v>
      </c>
    </row>
    <row r="23" spans="1:39" ht="15" customHeight="1">
      <c r="A23" s="86" t="str">
        <f>CELKOVÁ!B30</f>
        <v>Král Jiří</v>
      </c>
      <c r="B23" s="12">
        <v>4</v>
      </c>
      <c r="C23" s="12">
        <v>2</v>
      </c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>
        <v>1</v>
      </c>
      <c r="Q23" s="12">
        <v>3</v>
      </c>
      <c r="R23" s="12">
        <v>2</v>
      </c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9">
        <f t="shared" si="0"/>
        <v>93</v>
      </c>
      <c r="AF23" s="15">
        <v>21.75</v>
      </c>
      <c r="AG23" s="43">
        <f t="shared" si="1"/>
        <v>71.25</v>
      </c>
      <c r="AH23" s="1"/>
      <c r="AI23" s="13">
        <f t="shared" si="2"/>
        <v>12</v>
      </c>
      <c r="AJ23" s="1"/>
      <c r="AK23" s="1"/>
      <c r="AL23" s="65" t="s">
        <v>33</v>
      </c>
      <c r="AM23" s="56">
        <v>9</v>
      </c>
    </row>
    <row r="24" spans="1:39" ht="15" customHeight="1">
      <c r="A24" s="86" t="str">
        <f>CELKOVÁ!B31</f>
        <v>Kraus Milan (Pi)</v>
      </c>
      <c r="B24" s="12">
        <v>3</v>
      </c>
      <c r="C24" s="12">
        <v>3</v>
      </c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>
        <v>2</v>
      </c>
      <c r="Q24" s="12">
        <v>2</v>
      </c>
      <c r="R24" s="12"/>
      <c r="S24" s="12">
        <v>2</v>
      </c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9">
        <f t="shared" si="0"/>
        <v>68</v>
      </c>
      <c r="AF24" s="15">
        <v>19.12</v>
      </c>
      <c r="AG24" s="43">
        <f t="shared" si="1"/>
        <v>48.879999999999995</v>
      </c>
      <c r="AH24" s="1"/>
      <c r="AI24" s="13">
        <f t="shared" si="2"/>
        <v>12</v>
      </c>
      <c r="AJ24" s="1"/>
      <c r="AK24" s="1"/>
      <c r="AL24" s="65" t="s">
        <v>34</v>
      </c>
      <c r="AM24" s="56">
        <v>8</v>
      </c>
    </row>
    <row r="25" spans="1:37" ht="15" customHeight="1">
      <c r="A25" s="86" t="str">
        <f>CELKOVÁ!B32</f>
        <v>Kraus Milan (Re)</v>
      </c>
      <c r="B25" s="12">
        <v>3</v>
      </c>
      <c r="C25" s="12">
        <v>3</v>
      </c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>
        <v>2</v>
      </c>
      <c r="P25" s="12">
        <v>2</v>
      </c>
      <c r="Q25" s="12">
        <v>1</v>
      </c>
      <c r="R25" s="12">
        <v>1</v>
      </c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9">
        <f t="shared" si="0"/>
        <v>89</v>
      </c>
      <c r="AF25" s="15">
        <v>25.49</v>
      </c>
      <c r="AG25" s="43">
        <f t="shared" si="1"/>
        <v>63.510000000000005</v>
      </c>
      <c r="AH25" s="1"/>
      <c r="AI25" s="13">
        <f t="shared" si="2"/>
        <v>12</v>
      </c>
      <c r="AJ25" s="1"/>
      <c r="AK25" s="1"/>
    </row>
    <row r="26" spans="1:37" ht="15" customHeight="1">
      <c r="A26" s="86" t="str">
        <f>CELKOVÁ!B33</f>
        <v>Landkammer Václav</v>
      </c>
      <c r="B26" s="12">
        <v>6</v>
      </c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>
        <v>3</v>
      </c>
      <c r="Q26" s="12">
        <v>2</v>
      </c>
      <c r="R26" s="12">
        <v>1</v>
      </c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9">
        <f t="shared" si="0"/>
        <v>116</v>
      </c>
      <c r="AF26" s="15">
        <v>23.13</v>
      </c>
      <c r="AG26" s="43">
        <f t="shared" si="1"/>
        <v>92.87</v>
      </c>
      <c r="AH26" s="1"/>
      <c r="AI26" s="13">
        <f t="shared" si="2"/>
        <v>12</v>
      </c>
      <c r="AJ26" s="1"/>
      <c r="AK26" s="1"/>
    </row>
    <row r="27" spans="1:37" ht="15" customHeight="1">
      <c r="A27" s="86" t="str">
        <f>CELKOVÁ!B34</f>
        <v>Matějka Milan st.</v>
      </c>
      <c r="B27" s="12">
        <v>3</v>
      </c>
      <c r="C27" s="12">
        <v>3</v>
      </c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>
        <v>2</v>
      </c>
      <c r="Q27" s="12">
        <v>4</v>
      </c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9">
        <f t="shared" si="0"/>
        <v>86</v>
      </c>
      <c r="AF27" s="15">
        <v>31.62</v>
      </c>
      <c r="AG27" s="43">
        <f t="shared" si="1"/>
        <v>54.379999999999995</v>
      </c>
      <c r="AH27" s="1"/>
      <c r="AI27" s="13">
        <f t="shared" si="2"/>
        <v>12</v>
      </c>
      <c r="AJ27" s="1"/>
      <c r="AK27" s="1"/>
    </row>
    <row r="28" spans="1:37" ht="15" customHeight="1">
      <c r="A28" s="86" t="str">
        <f>CELKOVÁ!B35</f>
        <v>Mesároš Štefan</v>
      </c>
      <c r="B28" s="12">
        <v>3</v>
      </c>
      <c r="C28" s="12">
        <v>3</v>
      </c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1</v>
      </c>
      <c r="P28" s="12"/>
      <c r="Q28" s="12">
        <v>1</v>
      </c>
      <c r="R28" s="12">
        <v>3</v>
      </c>
      <c r="S28" s="12">
        <v>1</v>
      </c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9">
        <f t="shared" si="0"/>
        <v>74</v>
      </c>
      <c r="AF28" s="15">
        <v>21.55</v>
      </c>
      <c r="AG28" s="43">
        <f t="shared" si="1"/>
        <v>52.45</v>
      </c>
      <c r="AH28" s="1"/>
      <c r="AI28" s="13">
        <f t="shared" si="2"/>
        <v>12</v>
      </c>
      <c r="AJ28" s="1"/>
      <c r="AK28" s="1"/>
    </row>
    <row r="29" spans="1:37" ht="15" customHeight="1">
      <c r="A29" s="86" t="str">
        <f>CELKOVÁ!B36</f>
        <v>Nikodým David</v>
      </c>
      <c r="B29" s="12">
        <v>5</v>
      </c>
      <c r="C29" s="12">
        <v>1</v>
      </c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>
        <v>3</v>
      </c>
      <c r="Q29" s="12">
        <v>2</v>
      </c>
      <c r="R29" s="12">
        <v>1</v>
      </c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9">
        <f t="shared" si="0"/>
        <v>106</v>
      </c>
      <c r="AF29" s="15">
        <v>16.47</v>
      </c>
      <c r="AG29" s="43">
        <f t="shared" si="1"/>
        <v>89.53</v>
      </c>
      <c r="AH29" s="1"/>
      <c r="AI29" s="13">
        <f t="shared" si="2"/>
        <v>12</v>
      </c>
      <c r="AJ29" s="1"/>
      <c r="AK29" s="1"/>
    </row>
    <row r="30" spans="1:37" ht="15" customHeight="1">
      <c r="A30" s="86" t="str">
        <f>CELKOVÁ!B37</f>
        <v>Palová Simona</v>
      </c>
      <c r="B30" s="12">
        <v>3</v>
      </c>
      <c r="C30" s="12">
        <v>3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>
        <v>1</v>
      </c>
      <c r="Q30" s="12">
        <v>1</v>
      </c>
      <c r="R30" s="12"/>
      <c r="S30" s="12">
        <v>4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9">
        <f t="shared" si="0"/>
        <v>49</v>
      </c>
      <c r="AF30" s="15">
        <v>30.9</v>
      </c>
      <c r="AG30" s="43">
        <f t="shared" si="1"/>
        <v>18.1</v>
      </c>
      <c r="AH30" s="1"/>
      <c r="AI30" s="13">
        <f t="shared" si="2"/>
        <v>12</v>
      </c>
      <c r="AJ30" s="1"/>
      <c r="AK30" s="1"/>
    </row>
    <row r="31" spans="1:37" ht="15" customHeight="1">
      <c r="A31" s="86" t="str">
        <f>CELKOVÁ!B38</f>
        <v>Perutík Jan</v>
      </c>
      <c r="B31" s="12">
        <v>4</v>
      </c>
      <c r="C31" s="12">
        <v>2</v>
      </c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>
        <v>1</v>
      </c>
      <c r="Q31" s="12"/>
      <c r="R31" s="12"/>
      <c r="S31" s="12">
        <v>3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9">
        <f t="shared" si="0"/>
        <v>50</v>
      </c>
      <c r="AF31" s="15">
        <v>25.34</v>
      </c>
      <c r="AG31" s="43">
        <f t="shared" si="1"/>
        <v>24.66</v>
      </c>
      <c r="AH31" s="1"/>
      <c r="AI31" s="13">
        <f t="shared" si="2"/>
        <v>10</v>
      </c>
      <c r="AJ31" s="1"/>
      <c r="AK31" s="1"/>
    </row>
    <row r="32" spans="1:37" ht="15" customHeight="1">
      <c r="A32" s="86" t="str">
        <f>CELKOVÁ!B39</f>
        <v>Petržílka Miloslav</v>
      </c>
      <c r="B32" s="12">
        <v>6</v>
      </c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>
        <v>2</v>
      </c>
      <c r="Q32" s="12">
        <v>1</v>
      </c>
      <c r="R32" s="12">
        <v>3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9">
        <f t="shared" si="0"/>
        <v>113</v>
      </c>
      <c r="AF32" s="15">
        <v>21.36</v>
      </c>
      <c r="AG32" s="43">
        <f t="shared" si="1"/>
        <v>91.64</v>
      </c>
      <c r="AH32" s="1"/>
      <c r="AI32" s="13">
        <f t="shared" si="2"/>
        <v>12</v>
      </c>
      <c r="AJ32" s="1"/>
      <c r="AK32" s="1"/>
    </row>
    <row r="33" spans="1:37" ht="15" customHeight="1">
      <c r="A33" s="86" t="str">
        <f>CELKOVÁ!B40</f>
        <v>Píša Ladislav</v>
      </c>
      <c r="B33" s="12">
        <v>6</v>
      </c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>
        <v>1</v>
      </c>
      <c r="P33" s="12">
        <v>2</v>
      </c>
      <c r="Q33" s="12">
        <v>2</v>
      </c>
      <c r="R33" s="12"/>
      <c r="S33" s="12">
        <v>1</v>
      </c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9">
        <f t="shared" si="0"/>
        <v>109</v>
      </c>
      <c r="AF33" s="15">
        <v>27.41</v>
      </c>
      <c r="AG33" s="43">
        <f t="shared" si="1"/>
        <v>81.59</v>
      </c>
      <c r="AH33" s="1"/>
      <c r="AI33" s="13">
        <f t="shared" si="2"/>
        <v>12</v>
      </c>
      <c r="AJ33" s="1"/>
      <c r="AK33" s="1"/>
    </row>
    <row r="34" spans="1:37" ht="15" customHeight="1">
      <c r="A34" s="86" t="str">
        <f>CELKOVÁ!B41</f>
        <v>Reisnerová Michaela</v>
      </c>
      <c r="B34" s="12">
        <v>6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>
        <v>3</v>
      </c>
      <c r="R34" s="12">
        <v>2</v>
      </c>
      <c r="S34" s="12">
        <v>1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9">
        <f t="shared" si="0"/>
        <v>103</v>
      </c>
      <c r="AF34" s="15">
        <v>18.97</v>
      </c>
      <c r="AG34" s="43">
        <f t="shared" si="1"/>
        <v>84.03</v>
      </c>
      <c r="AH34" s="1"/>
      <c r="AI34" s="13">
        <f t="shared" si="2"/>
        <v>12</v>
      </c>
      <c r="AJ34" s="1"/>
      <c r="AK34" s="1"/>
    </row>
    <row r="35" spans="1:37" ht="15" customHeight="1">
      <c r="A35" s="86" t="str">
        <f>CELKOVÁ!B42</f>
        <v>Rendl Josef (Pi)</v>
      </c>
      <c r="B35" s="12">
        <v>6</v>
      </c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v>1</v>
      </c>
      <c r="P35" s="12">
        <v>3</v>
      </c>
      <c r="Q35" s="12">
        <v>2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9">
        <f t="shared" si="0"/>
        <v>119</v>
      </c>
      <c r="AF35" s="15">
        <v>19.14</v>
      </c>
      <c r="AG35" s="43">
        <f t="shared" si="1"/>
        <v>99.86</v>
      </c>
      <c r="AH35" s="1"/>
      <c r="AI35" s="13">
        <f t="shared" si="2"/>
        <v>12</v>
      </c>
      <c r="AJ35" s="1"/>
      <c r="AK35" s="1"/>
    </row>
    <row r="36" spans="1:37" ht="15" customHeight="1">
      <c r="A36" s="86" t="str">
        <f>CELKOVÁ!B43</f>
        <v>Rendl Josef (Re)</v>
      </c>
      <c r="B36" s="12">
        <v>5</v>
      </c>
      <c r="C36" s="12">
        <v>1</v>
      </c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2</v>
      </c>
      <c r="P36" s="12">
        <v>2</v>
      </c>
      <c r="Q36" s="12">
        <v>1</v>
      </c>
      <c r="R36" s="12">
        <v>1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9">
        <f t="shared" si="0"/>
        <v>109</v>
      </c>
      <c r="AF36" s="15">
        <v>25.39</v>
      </c>
      <c r="AG36" s="43">
        <f t="shared" si="1"/>
        <v>83.61</v>
      </c>
      <c r="AH36" s="1"/>
      <c r="AI36" s="13">
        <f t="shared" si="2"/>
        <v>12</v>
      </c>
      <c r="AJ36" s="1"/>
      <c r="AK36" s="1"/>
    </row>
    <row r="37" spans="1:37" ht="15" customHeight="1">
      <c r="A37" s="86" t="str">
        <f>CELKOVÁ!B44</f>
        <v>Seitl Aleš</v>
      </c>
      <c r="B37" s="12">
        <v>5</v>
      </c>
      <c r="C37" s="12">
        <v>1</v>
      </c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>
        <v>1</v>
      </c>
      <c r="P37" s="12">
        <v>1</v>
      </c>
      <c r="Q37" s="12">
        <v>1</v>
      </c>
      <c r="R37" s="12">
        <v>2</v>
      </c>
      <c r="S37" s="12">
        <v>1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9">
        <f t="shared" si="0"/>
        <v>96</v>
      </c>
      <c r="AF37" s="15">
        <v>22.62</v>
      </c>
      <c r="AG37" s="43">
        <f t="shared" si="1"/>
        <v>73.38</v>
      </c>
      <c r="AH37" s="1"/>
      <c r="AI37" s="13">
        <f t="shared" si="2"/>
        <v>12</v>
      </c>
      <c r="AJ37" s="1"/>
      <c r="AK37" s="1"/>
    </row>
    <row r="38" spans="1:37" ht="15" customHeight="1">
      <c r="A38" s="86" t="str">
        <f>CELKOVÁ!B45</f>
        <v>Seitl Marcel</v>
      </c>
      <c r="B38" s="12">
        <v>4</v>
      </c>
      <c r="C38" s="12">
        <v>2</v>
      </c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>
        <v>1</v>
      </c>
      <c r="R38" s="12">
        <v>2</v>
      </c>
      <c r="S38" s="12">
        <v>3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9">
        <f t="shared" si="0"/>
        <v>65</v>
      </c>
      <c r="AF38" s="15">
        <v>22.36</v>
      </c>
      <c r="AG38" s="43">
        <f t="shared" si="1"/>
        <v>42.64</v>
      </c>
      <c r="AH38" s="1"/>
      <c r="AI38" s="13">
        <f t="shared" si="2"/>
        <v>12</v>
      </c>
      <c r="AJ38" s="1"/>
      <c r="AK38" s="1"/>
    </row>
    <row r="39" spans="1:37" ht="15" customHeight="1">
      <c r="A39" s="86" t="str">
        <f>CELKOVÁ!B46</f>
        <v>Smejkal Martin (Pi)</v>
      </c>
      <c r="B39" s="12">
        <v>4</v>
      </c>
      <c r="C39" s="12">
        <v>2</v>
      </c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>
        <v>4</v>
      </c>
      <c r="Q39" s="12">
        <v>1</v>
      </c>
      <c r="R39" s="12">
        <v>1</v>
      </c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9">
        <f aca="true" t="shared" si="3" ref="AE39:AE66">B39*10+D39*AM$14+E39*AM$15+F39*AM$16+H39*10+I39*9+J39*8+K39*7+L39*6+M39*5+O39*AM$21+P39*AM$22+Q39*AM$23+R39*AM$24+T39*10+U39*9+V39*8+W39*7+X39*6+Y39*5+Z39*4+AA39*3+AB39*2+AC39</f>
        <v>97</v>
      </c>
      <c r="AF39" s="15">
        <v>19.01</v>
      </c>
      <c r="AG39" s="43">
        <f aca="true" t="shared" si="4" ref="AG39:AG66">IF(AE39-AF39&lt;0,0,AE39-AF39)</f>
        <v>77.99</v>
      </c>
      <c r="AH39" s="1"/>
      <c r="AI39" s="13">
        <f aca="true" t="shared" si="5" ref="AI39:AI66">SUM(B39:AD39)</f>
        <v>12</v>
      </c>
      <c r="AJ39" s="1"/>
      <c r="AK39" s="1"/>
    </row>
    <row r="40" spans="1:37" ht="15" customHeight="1">
      <c r="A40" s="86" t="str">
        <f>CELKOVÁ!B47</f>
        <v>Smejkal Martin (Re)</v>
      </c>
      <c r="B40" s="12">
        <v>5</v>
      </c>
      <c r="C40" s="12">
        <v>1</v>
      </c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v>1</v>
      </c>
      <c r="P40" s="12">
        <v>4</v>
      </c>
      <c r="Q40" s="12">
        <v>1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9">
        <f t="shared" si="3"/>
        <v>110</v>
      </c>
      <c r="AF40" s="15">
        <v>19.14</v>
      </c>
      <c r="AG40" s="43">
        <f t="shared" si="4"/>
        <v>90.86</v>
      </c>
      <c r="AH40" s="1"/>
      <c r="AI40" s="13">
        <f t="shared" si="5"/>
        <v>12</v>
      </c>
      <c r="AJ40" s="1"/>
      <c r="AK40" s="1"/>
    </row>
    <row r="41" spans="1:37" ht="15" customHeight="1">
      <c r="A41" s="86" t="str">
        <f>CELKOVÁ!B48</f>
        <v>Sokolík Jaroslav</v>
      </c>
      <c r="B41" s="12">
        <v>3</v>
      </c>
      <c r="C41" s="12">
        <v>3</v>
      </c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3</v>
      </c>
      <c r="Q41" s="12">
        <v>2</v>
      </c>
      <c r="R41" s="12">
        <v>1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9">
        <f t="shared" si="3"/>
        <v>86</v>
      </c>
      <c r="AF41" s="15">
        <v>17.32</v>
      </c>
      <c r="AG41" s="43">
        <f t="shared" si="4"/>
        <v>68.68</v>
      </c>
      <c r="AH41" s="1"/>
      <c r="AI41" s="13">
        <f t="shared" si="5"/>
        <v>12</v>
      </c>
      <c r="AJ41" s="1"/>
      <c r="AK41" s="1"/>
    </row>
    <row r="42" spans="1:37" ht="15" customHeight="1">
      <c r="A42" s="86" t="str">
        <f>CELKOVÁ!B49</f>
        <v>Svoboda Michal</v>
      </c>
      <c r="B42" s="12">
        <v>6</v>
      </c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>
        <v>1</v>
      </c>
      <c r="Q42" s="12">
        <v>1</v>
      </c>
      <c r="R42" s="12">
        <v>2</v>
      </c>
      <c r="S42" s="12">
        <v>2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9">
        <f t="shared" si="3"/>
        <v>95</v>
      </c>
      <c r="AF42" s="15">
        <v>12.95</v>
      </c>
      <c r="AG42" s="43">
        <f t="shared" si="4"/>
        <v>82.05</v>
      </c>
      <c r="AH42" s="1"/>
      <c r="AI42" s="13">
        <f t="shared" si="5"/>
        <v>12</v>
      </c>
      <c r="AJ42" s="1"/>
      <c r="AK42" s="1"/>
    </row>
    <row r="43" spans="1:35" ht="15" customHeight="1">
      <c r="A43" s="86" t="str">
        <f>CELKOVÁ!B50</f>
        <v>Svoboda Roman</v>
      </c>
      <c r="B43" s="12">
        <v>6</v>
      </c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v>1</v>
      </c>
      <c r="Q43" s="12">
        <v>4</v>
      </c>
      <c r="R43" s="12"/>
      <c r="S43" s="12">
        <v>1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9">
        <f t="shared" si="3"/>
        <v>106</v>
      </c>
      <c r="AF43" s="15">
        <v>23.89</v>
      </c>
      <c r="AG43" s="43">
        <f t="shared" si="4"/>
        <v>82.11</v>
      </c>
      <c r="AI43" s="13">
        <f t="shared" si="5"/>
        <v>12</v>
      </c>
    </row>
    <row r="44" spans="1:35" ht="15" customHeight="1">
      <c r="A44" s="86" t="str">
        <f>CELKOVÁ!B51</f>
        <v>Štrobl Michal, st.</v>
      </c>
      <c r="B44" s="12">
        <v>6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1</v>
      </c>
      <c r="Q44" s="12">
        <v>3</v>
      </c>
      <c r="R44" s="12">
        <v>2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9">
        <f t="shared" si="3"/>
        <v>113</v>
      </c>
      <c r="AF44" s="15">
        <v>20.01</v>
      </c>
      <c r="AG44" s="43">
        <f t="shared" si="4"/>
        <v>92.99</v>
      </c>
      <c r="AI44" s="13">
        <f t="shared" si="5"/>
        <v>12</v>
      </c>
    </row>
    <row r="45" spans="1:35" ht="15" customHeight="1">
      <c r="A45" s="86" t="str">
        <f>CELKOVÁ!B52</f>
        <v>Švihálek Jiří (Pi)</v>
      </c>
      <c r="B45" s="12">
        <v>4</v>
      </c>
      <c r="C45" s="12">
        <v>2</v>
      </c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>
        <v>2</v>
      </c>
      <c r="R45" s="12">
        <v>2</v>
      </c>
      <c r="S45" s="12">
        <v>2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9">
        <f t="shared" si="3"/>
        <v>74</v>
      </c>
      <c r="AF45" s="15">
        <v>25.18</v>
      </c>
      <c r="AG45" s="43">
        <f t="shared" si="4"/>
        <v>48.82</v>
      </c>
      <c r="AI45" s="13">
        <f t="shared" si="5"/>
        <v>12</v>
      </c>
    </row>
    <row r="46" spans="1:35" ht="15" customHeight="1">
      <c r="A46" s="86" t="str">
        <f>CELKOVÁ!B53</f>
        <v>Švihálek Jiří (Re)</v>
      </c>
      <c r="B46" s="12">
        <v>4</v>
      </c>
      <c r="C46" s="12">
        <v>2</v>
      </c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>
        <v>1</v>
      </c>
      <c r="P46" s="12">
        <v>2</v>
      </c>
      <c r="Q46" s="12">
        <v>3</v>
      </c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9">
        <f t="shared" si="3"/>
        <v>98</v>
      </c>
      <c r="AF46" s="15">
        <v>37.75</v>
      </c>
      <c r="AG46" s="43">
        <f t="shared" si="4"/>
        <v>60.25</v>
      </c>
      <c r="AI46" s="13">
        <f t="shared" si="5"/>
        <v>12</v>
      </c>
    </row>
    <row r="47" spans="1:35" ht="15" customHeight="1">
      <c r="A47" s="86" t="str">
        <f>CELKOVÁ!B54</f>
        <v>Toman František</v>
      </c>
      <c r="B47" s="12">
        <v>5</v>
      </c>
      <c r="C47" s="12">
        <v>1</v>
      </c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>
        <v>1</v>
      </c>
      <c r="P47" s="12">
        <v>1</v>
      </c>
      <c r="Q47" s="12">
        <v>3</v>
      </c>
      <c r="R47" s="12"/>
      <c r="S47" s="12">
        <v>1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9">
        <f t="shared" si="3"/>
        <v>98</v>
      </c>
      <c r="AF47" s="15">
        <v>23.33</v>
      </c>
      <c r="AG47" s="43">
        <f t="shared" si="4"/>
        <v>74.67</v>
      </c>
      <c r="AI47" s="13">
        <f t="shared" si="5"/>
        <v>12</v>
      </c>
    </row>
    <row r="48" spans="1:35" ht="15" customHeight="1">
      <c r="A48" s="86" t="str">
        <f>CELKOVÁ!B55</f>
        <v>Vaněk Josef</v>
      </c>
      <c r="B48" s="12">
        <v>5</v>
      </c>
      <c r="C48" s="12">
        <v>1</v>
      </c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3</v>
      </c>
      <c r="Q48" s="12">
        <v>2</v>
      </c>
      <c r="R48" s="12"/>
      <c r="S48" s="12">
        <v>1</v>
      </c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9">
        <f t="shared" si="3"/>
        <v>98</v>
      </c>
      <c r="AF48" s="15">
        <v>23.52</v>
      </c>
      <c r="AG48" s="43">
        <f t="shared" si="4"/>
        <v>74.48</v>
      </c>
      <c r="AI48" s="13">
        <f t="shared" si="5"/>
        <v>12</v>
      </c>
    </row>
    <row r="49" spans="1:35" ht="15">
      <c r="A49" s="89" t="str">
        <f>CELKOVÁ!B56</f>
        <v>Vejslík Vladimír</v>
      </c>
      <c r="B49" s="12">
        <v>6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>
        <v>1</v>
      </c>
      <c r="P49" s="12">
        <v>1</v>
      </c>
      <c r="Q49" s="12">
        <v>3</v>
      </c>
      <c r="R49" s="12">
        <v>1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9">
        <f t="shared" si="3"/>
        <v>116</v>
      </c>
      <c r="AF49" s="15">
        <v>21.61</v>
      </c>
      <c r="AG49" s="43">
        <f t="shared" si="4"/>
        <v>94.39</v>
      </c>
      <c r="AI49" s="13">
        <f t="shared" si="5"/>
        <v>12</v>
      </c>
    </row>
    <row r="50" spans="1:35" ht="15">
      <c r="A50" s="89" t="str">
        <f>CELKOVÁ!B57</f>
        <v>Wrzecionko Albert</v>
      </c>
      <c r="B50" s="12">
        <v>4</v>
      </c>
      <c r="C50" s="12">
        <v>2</v>
      </c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>
        <v>3</v>
      </c>
      <c r="Q50" s="12"/>
      <c r="R50" s="12">
        <v>1</v>
      </c>
      <c r="S50" s="12">
        <v>2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9">
        <f t="shared" si="3"/>
        <v>78</v>
      </c>
      <c r="AF50" s="15">
        <v>40.9</v>
      </c>
      <c r="AG50" s="43">
        <f t="shared" si="4"/>
        <v>37.1</v>
      </c>
      <c r="AI50" s="13">
        <f t="shared" si="5"/>
        <v>12</v>
      </c>
    </row>
    <row r="51" spans="1:35" ht="15">
      <c r="A51" s="89" t="str">
        <f>CELKOVÁ!B58</f>
        <v>Získal Karel</v>
      </c>
      <c r="B51" s="12">
        <v>3</v>
      </c>
      <c r="C51" s="12">
        <v>3</v>
      </c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>
        <v>2</v>
      </c>
      <c r="Q51" s="12"/>
      <c r="R51" s="12">
        <v>1</v>
      </c>
      <c r="S51" s="12">
        <v>3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9">
        <f t="shared" si="3"/>
        <v>58</v>
      </c>
      <c r="AF51" s="15">
        <v>31.01</v>
      </c>
      <c r="AG51" s="43">
        <f t="shared" si="4"/>
        <v>26.99</v>
      </c>
      <c r="AI51" s="13">
        <f t="shared" si="5"/>
        <v>12</v>
      </c>
    </row>
    <row r="52" spans="1:35" ht="15">
      <c r="A52" s="89" t="str">
        <f>CELKOVÁ!B59</f>
        <v>Žemlička Ladislav</v>
      </c>
      <c r="B52" s="12">
        <v>4</v>
      </c>
      <c r="C52" s="12">
        <v>2</v>
      </c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>
        <v>2</v>
      </c>
      <c r="R52" s="12"/>
      <c r="S52" s="12">
        <v>4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9">
        <f t="shared" si="3"/>
        <v>58</v>
      </c>
      <c r="AF52" s="15">
        <v>27.92</v>
      </c>
      <c r="AG52" s="43">
        <f t="shared" si="4"/>
        <v>30.08</v>
      </c>
      <c r="AI52" s="13">
        <f t="shared" si="5"/>
        <v>12</v>
      </c>
    </row>
    <row r="53" spans="1:35" ht="15">
      <c r="A53" s="89" t="str">
        <f>CELKOVÁ!B60</f>
        <v>Žemličková Marie</v>
      </c>
      <c r="B53" s="12">
        <v>4</v>
      </c>
      <c r="C53" s="12">
        <v>2</v>
      </c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>
        <v>1</v>
      </c>
      <c r="P53" s="12">
        <v>1</v>
      </c>
      <c r="Q53" s="12">
        <v>2</v>
      </c>
      <c r="R53" s="12">
        <v>2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9">
        <f t="shared" si="3"/>
        <v>95</v>
      </c>
      <c r="AF53" s="15">
        <v>34.72</v>
      </c>
      <c r="AG53" s="43">
        <f t="shared" si="4"/>
        <v>60.28</v>
      </c>
      <c r="AI53" s="13">
        <f t="shared" si="5"/>
        <v>12</v>
      </c>
    </row>
    <row r="54" spans="1:35" ht="15">
      <c r="A54" s="89" t="e">
        <f>CELKOVÁ!#REF!</f>
        <v>#REF!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9">
        <f t="shared" si="3"/>
        <v>0</v>
      </c>
      <c r="AF54" s="15"/>
      <c r="AG54" s="43">
        <f t="shared" si="4"/>
        <v>0</v>
      </c>
      <c r="AI54" s="13">
        <f t="shared" si="5"/>
        <v>0</v>
      </c>
    </row>
    <row r="55" spans="1:35" ht="15">
      <c r="A55" s="89" t="e">
        <f>CELKOVÁ!#REF!</f>
        <v>#REF!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9">
        <f t="shared" si="3"/>
        <v>0</v>
      </c>
      <c r="AF55" s="15"/>
      <c r="AG55" s="43">
        <f t="shared" si="4"/>
        <v>0</v>
      </c>
      <c r="AI55" s="13">
        <f t="shared" si="5"/>
        <v>0</v>
      </c>
    </row>
    <row r="56" spans="1:35" ht="15">
      <c r="A56" s="89" t="e">
        <f>CELKOVÁ!#REF!</f>
        <v>#REF!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9">
        <f t="shared" si="3"/>
        <v>0</v>
      </c>
      <c r="AF56" s="15"/>
      <c r="AG56" s="43">
        <f t="shared" si="4"/>
        <v>0</v>
      </c>
      <c r="AI56" s="13">
        <f t="shared" si="5"/>
        <v>0</v>
      </c>
    </row>
    <row r="57" spans="1:35" ht="15">
      <c r="A57" s="89" t="e">
        <f>CELKOVÁ!#REF!</f>
        <v>#REF!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9">
        <f t="shared" si="3"/>
        <v>0</v>
      </c>
      <c r="AF57" s="15"/>
      <c r="AG57" s="43">
        <f t="shared" si="4"/>
        <v>0</v>
      </c>
      <c r="AI57" s="13">
        <f t="shared" si="5"/>
        <v>0</v>
      </c>
    </row>
    <row r="58" spans="1:35" ht="15">
      <c r="A58" s="89" t="e">
        <f>CELKOVÁ!#REF!</f>
        <v>#REF!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9">
        <f t="shared" si="3"/>
        <v>0</v>
      </c>
      <c r="AF58" s="15"/>
      <c r="AG58" s="43">
        <f t="shared" si="4"/>
        <v>0</v>
      </c>
      <c r="AI58" s="13">
        <f t="shared" si="5"/>
        <v>0</v>
      </c>
    </row>
    <row r="59" spans="1:35" ht="15">
      <c r="A59" s="89" t="e">
        <f>CELKOVÁ!#REF!</f>
        <v>#REF!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9">
        <f t="shared" si="3"/>
        <v>0</v>
      </c>
      <c r="AF59" s="15"/>
      <c r="AG59" s="43">
        <f t="shared" si="4"/>
        <v>0</v>
      </c>
      <c r="AI59" s="13">
        <f t="shared" si="5"/>
        <v>0</v>
      </c>
    </row>
    <row r="60" spans="1:35" ht="15">
      <c r="A60" s="89" t="e">
        <f>CELKOVÁ!#REF!</f>
        <v>#REF!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9">
        <f t="shared" si="3"/>
        <v>0</v>
      </c>
      <c r="AF60" s="15"/>
      <c r="AG60" s="43">
        <f t="shared" si="4"/>
        <v>0</v>
      </c>
      <c r="AI60" s="13">
        <f t="shared" si="5"/>
        <v>0</v>
      </c>
    </row>
    <row r="61" spans="1:35" ht="15">
      <c r="A61" s="89" t="e">
        <f>CELKOVÁ!#REF!</f>
        <v>#REF!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9">
        <f t="shared" si="3"/>
        <v>0</v>
      </c>
      <c r="AF61" s="15"/>
      <c r="AG61" s="43">
        <f t="shared" si="4"/>
        <v>0</v>
      </c>
      <c r="AI61" s="13">
        <f t="shared" si="5"/>
        <v>0</v>
      </c>
    </row>
    <row r="62" spans="1:35" ht="15">
      <c r="A62" s="89" t="e">
        <f>CELKOVÁ!#REF!</f>
        <v>#REF!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9">
        <f t="shared" si="3"/>
        <v>0</v>
      </c>
      <c r="AF62" s="15"/>
      <c r="AG62" s="43">
        <f t="shared" si="4"/>
        <v>0</v>
      </c>
      <c r="AI62" s="13">
        <f t="shared" si="5"/>
        <v>0</v>
      </c>
    </row>
    <row r="63" spans="1:35" ht="15">
      <c r="A63" s="89" t="e">
        <f>CELKOVÁ!#REF!</f>
        <v>#REF!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9">
        <f t="shared" si="3"/>
        <v>0</v>
      </c>
      <c r="AF63" s="15"/>
      <c r="AG63" s="43">
        <f t="shared" si="4"/>
        <v>0</v>
      </c>
      <c r="AI63" s="13">
        <f t="shared" si="5"/>
        <v>0</v>
      </c>
    </row>
    <row r="64" spans="1:35" ht="15">
      <c r="A64" s="89" t="e">
        <f>CELKOVÁ!#REF!</f>
        <v>#REF!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9">
        <f t="shared" si="3"/>
        <v>0</v>
      </c>
      <c r="AF64" s="15"/>
      <c r="AG64" s="43">
        <f t="shared" si="4"/>
        <v>0</v>
      </c>
      <c r="AI64" s="13">
        <f t="shared" si="5"/>
        <v>0</v>
      </c>
    </row>
    <row r="65" spans="1:35" ht="15">
      <c r="A65" s="89" t="e">
        <f>CELKOVÁ!#REF!</f>
        <v>#REF!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9">
        <f t="shared" si="3"/>
        <v>0</v>
      </c>
      <c r="AF65" s="15"/>
      <c r="AG65" s="43">
        <f t="shared" si="4"/>
        <v>0</v>
      </c>
      <c r="AI65" s="13">
        <f t="shared" si="5"/>
        <v>0</v>
      </c>
    </row>
    <row r="66" spans="1:35" ht="15">
      <c r="A66" s="89" t="e">
        <f>CELKOVÁ!#REF!</f>
        <v>#REF!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9">
        <f t="shared" si="3"/>
        <v>0</v>
      </c>
      <c r="AF66" s="15"/>
      <c r="AG66" s="43">
        <f t="shared" si="4"/>
        <v>0</v>
      </c>
      <c r="AI66" s="13">
        <f t="shared" si="5"/>
        <v>0</v>
      </c>
    </row>
  </sheetData>
  <sheetProtection/>
  <mergeCells count="8">
    <mergeCell ref="AL13:AM13"/>
    <mergeCell ref="AL12:AM12"/>
    <mergeCell ref="AL19:AM19"/>
    <mergeCell ref="AL20:AM20"/>
    <mergeCell ref="B5:B6"/>
    <mergeCell ref="O5:S5"/>
    <mergeCell ref="T5:AD5"/>
    <mergeCell ref="D5:N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6"/>
  <sheetViews>
    <sheetView zoomScale="115" zoomScaleNormal="115" zoomScalePageLayoutView="0" workbookViewId="0" topLeftCell="A1">
      <pane xSplit="1" ySplit="6" topLeftCell="O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4" sqref="A54"/>
    </sheetView>
  </sheetViews>
  <sheetFormatPr defaultColWidth="9.00390625" defaultRowHeight="12.75"/>
  <cols>
    <col min="1" max="1" width="21.125" style="0" customWidth="1"/>
    <col min="2" max="2" width="7.375" style="0" hidden="1" customWidth="1"/>
    <col min="3" max="14" width="3.875" style="0" hidden="1" customWidth="1"/>
    <col min="15" max="19" width="3.875" style="0" customWidth="1"/>
    <col min="20" max="30" width="3.875" style="0" hidden="1" customWidth="1"/>
    <col min="31" max="31" width="8.75390625" style="0" hidden="1" customWidth="1"/>
    <col min="32" max="32" width="6.75390625" style="0" customWidth="1"/>
    <col min="33" max="33" width="11.75390625" style="0" customWidth="1"/>
    <col min="34" max="34" width="8.75390625" style="0" customWidth="1"/>
    <col min="35" max="35" width="11.75390625" style="0" customWidth="1"/>
    <col min="36" max="36" width="3.00390625" style="0" bestFit="1" customWidth="1"/>
  </cols>
  <sheetData>
    <row r="1" spans="1:37" ht="15" customHeight="1">
      <c r="A1" s="75" t="str">
        <f>CELKOVÁ!C9</f>
        <v>Střelecká štafeta jednotlivců z velkorážové pistole nebo revolveru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1"/>
      <c r="AH1" s="1"/>
      <c r="AI1" s="4"/>
      <c r="AJ1" s="1"/>
      <c r="AK1" s="1"/>
    </row>
    <row r="2" spans="1:37" ht="15" customHeight="1">
      <c r="A2" s="1" t="s">
        <v>42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ht="15" customHeight="1">
      <c r="A3" s="1" t="s">
        <v>43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" customHeight="1">
      <c r="A4" s="1" t="s">
        <v>48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4"/>
      <c r="AA4" s="44"/>
      <c r="AB4" s="44"/>
      <c r="AC4" s="44"/>
      <c r="AD4" s="1"/>
      <c r="AE4" s="1"/>
      <c r="AF4" s="1"/>
      <c r="AG4" s="1"/>
      <c r="AH4" s="1"/>
      <c r="AI4" s="1"/>
      <c r="AJ4" s="1"/>
      <c r="AK4" s="1"/>
    </row>
    <row r="5" spans="1:37" ht="15" customHeight="1" thickBot="1">
      <c r="A5" s="1"/>
      <c r="B5" s="140" t="s">
        <v>44</v>
      </c>
      <c r="C5" s="74"/>
      <c r="D5" s="144" t="s">
        <v>30</v>
      </c>
      <c r="E5" s="145"/>
      <c r="F5" s="145"/>
      <c r="G5" s="145"/>
      <c r="H5" s="145"/>
      <c r="I5" s="145"/>
      <c r="J5" s="145"/>
      <c r="K5" s="145"/>
      <c r="L5" s="145"/>
      <c r="M5" s="145"/>
      <c r="N5" s="146"/>
      <c r="O5" s="134" t="s">
        <v>27</v>
      </c>
      <c r="P5" s="142"/>
      <c r="Q5" s="142"/>
      <c r="R5" s="142"/>
      <c r="S5" s="143"/>
      <c r="T5" s="134" t="s">
        <v>54</v>
      </c>
      <c r="U5" s="135"/>
      <c r="V5" s="135"/>
      <c r="W5" s="135"/>
      <c r="X5" s="135"/>
      <c r="Y5" s="135"/>
      <c r="Z5" s="135"/>
      <c r="AA5" s="135"/>
      <c r="AB5" s="135"/>
      <c r="AC5" s="135"/>
      <c r="AD5" s="136"/>
      <c r="AE5" s="1"/>
      <c r="AF5" s="1"/>
      <c r="AG5" s="1"/>
      <c r="AH5" s="1"/>
      <c r="AI5" s="2" t="s">
        <v>21</v>
      </c>
      <c r="AJ5" s="1"/>
      <c r="AK5" s="1"/>
    </row>
    <row r="6" spans="1:37" ht="15" customHeight="1" thickBot="1">
      <c r="A6" s="40" t="s">
        <v>23</v>
      </c>
      <c r="B6" s="141"/>
      <c r="C6" s="67">
        <v>0</v>
      </c>
      <c r="D6" s="45" t="s">
        <v>31</v>
      </c>
      <c r="E6" s="45" t="s">
        <v>32</v>
      </c>
      <c r="F6" s="45" t="s">
        <v>33</v>
      </c>
      <c r="G6" s="67">
        <v>0</v>
      </c>
      <c r="H6" s="45">
        <v>10</v>
      </c>
      <c r="I6" s="45">
        <v>9</v>
      </c>
      <c r="J6" s="45">
        <v>8</v>
      </c>
      <c r="K6" s="45">
        <v>7</v>
      </c>
      <c r="L6" s="45">
        <v>6</v>
      </c>
      <c r="M6" s="45">
        <v>5</v>
      </c>
      <c r="N6" s="67">
        <v>0</v>
      </c>
      <c r="O6" s="45">
        <v>11</v>
      </c>
      <c r="P6" s="45">
        <v>10</v>
      </c>
      <c r="Q6" s="45">
        <v>9</v>
      </c>
      <c r="R6" s="45">
        <v>8</v>
      </c>
      <c r="S6" s="24">
        <v>0</v>
      </c>
      <c r="T6" s="45">
        <v>10</v>
      </c>
      <c r="U6" s="45">
        <v>9</v>
      </c>
      <c r="V6" s="45">
        <v>8</v>
      </c>
      <c r="W6" s="45">
        <v>7</v>
      </c>
      <c r="X6" s="45">
        <v>6</v>
      </c>
      <c r="Y6" s="45">
        <v>5</v>
      </c>
      <c r="Z6" s="45">
        <v>4</v>
      </c>
      <c r="AA6" s="45">
        <v>3</v>
      </c>
      <c r="AB6" s="45">
        <v>2</v>
      </c>
      <c r="AC6" s="19">
        <v>1</v>
      </c>
      <c r="AD6" s="24">
        <v>0</v>
      </c>
      <c r="AE6" s="17" t="s">
        <v>22</v>
      </c>
      <c r="AF6" s="19" t="s">
        <v>1</v>
      </c>
      <c r="AG6" s="21" t="s">
        <v>20</v>
      </c>
      <c r="AH6" s="1"/>
      <c r="AI6" s="13" t="s">
        <v>19</v>
      </c>
      <c r="AJ6" s="50">
        <v>5</v>
      </c>
      <c r="AK6" s="1"/>
    </row>
    <row r="7" spans="1:37" ht="15" customHeight="1">
      <c r="A7" s="49" t="str">
        <f>CELKOVÁ!B14</f>
        <v>Baránek Pavel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>
        <v>2</v>
      </c>
      <c r="Q7" s="23">
        <v>1</v>
      </c>
      <c r="R7" s="23"/>
      <c r="S7" s="23">
        <v>2</v>
      </c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18">
        <f aca="true" t="shared" si="0" ref="AE7:AE38">B7*10+D7*AM$14+E7*AM$15+F7*AM$16+H7*10+I7*9+J7*8+K7*7+L7*6+M7*5+O7*AM$21+P7*AM$22+Q7*AM$23+R7*AM$24+T7*10+U7*9+V7*8+W7*7+X7*6+Y7*5+Z7*4+AA7*3+AB7*2+AC7</f>
        <v>29</v>
      </c>
      <c r="AF7" s="20">
        <v>11.89</v>
      </c>
      <c r="AG7" s="22">
        <f aca="true" t="shared" si="1" ref="AG7:AG38">IF(AE7-AF7&lt;0,0,AE7-AF7)</f>
        <v>17.11</v>
      </c>
      <c r="AH7" s="1"/>
      <c r="AI7" s="13">
        <f aca="true" t="shared" si="2" ref="AI7:AI38">SUM(B7:AD7)</f>
        <v>5</v>
      </c>
      <c r="AJ7" s="1"/>
      <c r="AK7" s="1"/>
    </row>
    <row r="8" spans="1:37" ht="15" customHeight="1">
      <c r="A8" s="86" t="str">
        <f>CELKOVÁ!B15</f>
        <v>Beigl Tomáš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>
        <v>1</v>
      </c>
      <c r="P8" s="10"/>
      <c r="Q8" s="10">
        <v>3</v>
      </c>
      <c r="R8" s="10"/>
      <c r="S8" s="10">
        <v>1</v>
      </c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9">
        <f t="shared" si="0"/>
        <v>38</v>
      </c>
      <c r="AF8" s="14">
        <v>8.27</v>
      </c>
      <c r="AG8" s="43">
        <f t="shared" si="1"/>
        <v>29.73</v>
      </c>
      <c r="AH8" s="1"/>
      <c r="AI8" s="13">
        <f t="shared" si="2"/>
        <v>5</v>
      </c>
      <c r="AJ8" s="1"/>
      <c r="AK8" s="1"/>
    </row>
    <row r="9" spans="1:37" ht="15" customHeight="1">
      <c r="A9" s="86" t="str">
        <f>CELKOVÁ!B16</f>
        <v>Bicek Arnošt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>
        <v>2</v>
      </c>
      <c r="Q9" s="10">
        <v>3</v>
      </c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9">
        <f t="shared" si="0"/>
        <v>47</v>
      </c>
      <c r="AF9" s="14">
        <v>21.47</v>
      </c>
      <c r="AG9" s="43">
        <f t="shared" si="1"/>
        <v>25.53</v>
      </c>
      <c r="AH9" s="1"/>
      <c r="AI9" s="13">
        <f t="shared" si="2"/>
        <v>5</v>
      </c>
      <c r="AJ9" s="1"/>
      <c r="AK9" s="1"/>
    </row>
    <row r="10" spans="1:37" ht="15" customHeight="1">
      <c r="A10" s="86" t="str">
        <f>CELKOVÁ!B17</f>
        <v>Bína Jiří (Pi)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>
        <v>2</v>
      </c>
      <c r="P10" s="12">
        <v>2</v>
      </c>
      <c r="Q10" s="12">
        <v>1</v>
      </c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9">
        <f t="shared" si="0"/>
        <v>51</v>
      </c>
      <c r="AF10" s="15">
        <v>10.19</v>
      </c>
      <c r="AG10" s="43">
        <f t="shared" si="1"/>
        <v>40.81</v>
      </c>
      <c r="AH10" s="1"/>
      <c r="AI10" s="13">
        <f t="shared" si="2"/>
        <v>5</v>
      </c>
      <c r="AJ10" s="1"/>
      <c r="AK10" s="1"/>
    </row>
    <row r="11" spans="1:37" ht="15" customHeight="1">
      <c r="A11" s="86" t="str">
        <f>CELKOVÁ!B18</f>
        <v>Bína Jiří (Re)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>
        <v>1</v>
      </c>
      <c r="P11" s="12">
        <v>1</v>
      </c>
      <c r="Q11" s="12">
        <v>2</v>
      </c>
      <c r="R11" s="12">
        <v>1</v>
      </c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9">
        <f t="shared" si="0"/>
        <v>47</v>
      </c>
      <c r="AF11" s="15">
        <v>12</v>
      </c>
      <c r="AG11" s="43">
        <f t="shared" si="1"/>
        <v>35</v>
      </c>
      <c r="AH11" s="1"/>
      <c r="AI11" s="13">
        <f t="shared" si="2"/>
        <v>5</v>
      </c>
      <c r="AJ11" s="1"/>
      <c r="AK11" s="1"/>
    </row>
    <row r="12" spans="1:39" ht="15" customHeight="1">
      <c r="A12" s="86" t="str">
        <f>CELKOVÁ!B19</f>
        <v>Brejžek Vojtěch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>
        <v>1</v>
      </c>
      <c r="P12" s="12"/>
      <c r="Q12" s="12">
        <v>2</v>
      </c>
      <c r="R12" s="12"/>
      <c r="S12" s="12">
        <v>2</v>
      </c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9">
        <f t="shared" si="0"/>
        <v>29</v>
      </c>
      <c r="AF12" s="15">
        <v>11.13</v>
      </c>
      <c r="AG12" s="43">
        <f t="shared" si="1"/>
        <v>17.869999999999997</v>
      </c>
      <c r="AH12" s="1"/>
      <c r="AI12" s="13">
        <f t="shared" si="2"/>
        <v>5</v>
      </c>
      <c r="AJ12" s="1"/>
      <c r="AK12" s="1"/>
      <c r="AL12" s="139" t="s">
        <v>30</v>
      </c>
      <c r="AM12" s="139"/>
    </row>
    <row r="13" spans="1:39" ht="15" customHeight="1">
      <c r="A13" s="86" t="str">
        <f>CELKOVÁ!B20</f>
        <v>Čekal Josef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>
        <v>2</v>
      </c>
      <c r="P13" s="12">
        <v>1</v>
      </c>
      <c r="Q13" s="12">
        <v>2</v>
      </c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9">
        <f t="shared" si="0"/>
        <v>50</v>
      </c>
      <c r="AF13" s="15">
        <v>14.98</v>
      </c>
      <c r="AG13" s="43">
        <f t="shared" si="1"/>
        <v>35.019999999999996</v>
      </c>
      <c r="AH13" s="1"/>
      <c r="AI13" s="13">
        <f t="shared" si="2"/>
        <v>5</v>
      </c>
      <c r="AJ13" s="1"/>
      <c r="AK13" s="1"/>
      <c r="AL13" s="131" t="s">
        <v>39</v>
      </c>
      <c r="AM13" s="131"/>
    </row>
    <row r="14" spans="1:39" ht="15" customHeight="1">
      <c r="A14" s="86" t="str">
        <f>CELKOVÁ!B21</f>
        <v>Dvořák Vladislav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>
        <v>4</v>
      </c>
      <c r="Q14" s="10"/>
      <c r="R14" s="10">
        <v>1</v>
      </c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9">
        <f t="shared" si="0"/>
        <v>48</v>
      </c>
      <c r="AF14" s="14">
        <v>9.09</v>
      </c>
      <c r="AG14" s="43">
        <f t="shared" si="1"/>
        <v>38.91</v>
      </c>
      <c r="AH14" s="1"/>
      <c r="AI14" s="13">
        <f t="shared" si="2"/>
        <v>5</v>
      </c>
      <c r="AJ14" s="1"/>
      <c r="AK14" s="1"/>
      <c r="AL14" s="65" t="s">
        <v>31</v>
      </c>
      <c r="AM14" s="56">
        <v>12</v>
      </c>
    </row>
    <row r="15" spans="1:39" ht="15" customHeight="1">
      <c r="A15" s="86" t="str">
        <f>CELKOVÁ!B22</f>
        <v>Fiala Miroslav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>
        <v>2</v>
      </c>
      <c r="P15" s="10">
        <v>1</v>
      </c>
      <c r="Q15" s="10"/>
      <c r="R15" s="10"/>
      <c r="S15" s="10">
        <v>2</v>
      </c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9">
        <f t="shared" si="0"/>
        <v>32</v>
      </c>
      <c r="AF15" s="14">
        <v>12.72</v>
      </c>
      <c r="AG15" s="43">
        <f t="shared" si="1"/>
        <v>19.28</v>
      </c>
      <c r="AH15" s="1"/>
      <c r="AI15" s="13">
        <f t="shared" si="2"/>
        <v>5</v>
      </c>
      <c r="AJ15" s="1"/>
      <c r="AK15" s="1"/>
      <c r="AL15" s="65" t="s">
        <v>32</v>
      </c>
      <c r="AM15" s="56">
        <v>10</v>
      </c>
    </row>
    <row r="16" spans="1:39" ht="15" customHeight="1">
      <c r="A16" s="86" t="str">
        <f>CELKOVÁ!B23</f>
        <v>Fuksa Viktor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v>2</v>
      </c>
      <c r="R16" s="10">
        <v>3</v>
      </c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9">
        <f t="shared" si="0"/>
        <v>42</v>
      </c>
      <c r="AF16" s="14">
        <v>12.66</v>
      </c>
      <c r="AG16" s="43">
        <f t="shared" si="1"/>
        <v>29.34</v>
      </c>
      <c r="AH16" s="1"/>
      <c r="AI16" s="13">
        <f t="shared" si="2"/>
        <v>5</v>
      </c>
      <c r="AJ16" s="1"/>
      <c r="AK16" s="1"/>
      <c r="AL16" s="65" t="s">
        <v>33</v>
      </c>
      <c r="AM16" s="56">
        <v>8</v>
      </c>
    </row>
    <row r="17" spans="1:37" ht="15" customHeight="1">
      <c r="A17" s="86" t="str">
        <f>CELKOVÁ!B24</f>
        <v>Gál Štefan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>
        <v>1</v>
      </c>
      <c r="Q17" s="10">
        <v>1</v>
      </c>
      <c r="R17" s="10">
        <v>1</v>
      </c>
      <c r="S17" s="10">
        <v>2</v>
      </c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9">
        <f t="shared" si="0"/>
        <v>27</v>
      </c>
      <c r="AF17" s="14">
        <v>11.53</v>
      </c>
      <c r="AG17" s="43">
        <f t="shared" si="1"/>
        <v>15.47</v>
      </c>
      <c r="AH17" s="1"/>
      <c r="AI17" s="13">
        <f t="shared" si="2"/>
        <v>5</v>
      </c>
      <c r="AJ17" s="1"/>
      <c r="AK17" s="1"/>
    </row>
    <row r="18" spans="1:37" ht="15" customHeight="1">
      <c r="A18" s="86" t="str">
        <f>CELKOVÁ!B25</f>
        <v>Hejlíček David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>
        <v>4</v>
      </c>
      <c r="Q18" s="10"/>
      <c r="R18" s="10"/>
      <c r="S18" s="10">
        <v>1</v>
      </c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9">
        <f t="shared" si="0"/>
        <v>40</v>
      </c>
      <c r="AF18" s="14">
        <v>10.56</v>
      </c>
      <c r="AG18" s="43">
        <f t="shared" si="1"/>
        <v>29.439999999999998</v>
      </c>
      <c r="AH18" s="1"/>
      <c r="AI18" s="13">
        <f t="shared" si="2"/>
        <v>5</v>
      </c>
      <c r="AJ18" s="1"/>
      <c r="AK18" s="1"/>
    </row>
    <row r="19" spans="1:39" ht="15" customHeight="1">
      <c r="A19" s="86" t="str">
        <f>CELKOVÁ!B26</f>
        <v>Janko Jaroslav st.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v>1</v>
      </c>
      <c r="R19" s="12">
        <v>2</v>
      </c>
      <c r="S19" s="12">
        <v>2</v>
      </c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9">
        <f t="shared" si="0"/>
        <v>25</v>
      </c>
      <c r="AF19" s="15">
        <v>15.4</v>
      </c>
      <c r="AG19" s="43">
        <f t="shared" si="1"/>
        <v>9.6</v>
      </c>
      <c r="AH19" s="1"/>
      <c r="AI19" s="13">
        <f t="shared" si="2"/>
        <v>5</v>
      </c>
      <c r="AJ19" s="1"/>
      <c r="AK19" s="1"/>
      <c r="AL19" s="139" t="s">
        <v>27</v>
      </c>
      <c r="AM19" s="139"/>
    </row>
    <row r="20" spans="1:39" ht="15" customHeight="1">
      <c r="A20" s="86" t="str">
        <f>CELKOVÁ!B27</f>
        <v>Koch Miroslav st.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>
        <v>4</v>
      </c>
      <c r="Q20" s="12">
        <v>1</v>
      </c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9">
        <f t="shared" si="0"/>
        <v>49</v>
      </c>
      <c r="AF20" s="15">
        <v>12.94</v>
      </c>
      <c r="AG20" s="43">
        <f t="shared" si="1"/>
        <v>36.06</v>
      </c>
      <c r="AH20" s="1"/>
      <c r="AI20" s="13">
        <f t="shared" si="2"/>
        <v>5</v>
      </c>
      <c r="AJ20" s="1"/>
      <c r="AK20" s="1"/>
      <c r="AL20" s="131" t="s">
        <v>39</v>
      </c>
      <c r="AM20" s="131"/>
    </row>
    <row r="21" spans="1:39" ht="15" customHeight="1">
      <c r="A21" s="86" t="str">
        <f>CELKOVÁ!B28</f>
        <v>Kostříž Jaroslav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v>1</v>
      </c>
      <c r="R21" s="12">
        <v>2</v>
      </c>
      <c r="S21" s="12">
        <v>2</v>
      </c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9">
        <f t="shared" si="0"/>
        <v>25</v>
      </c>
      <c r="AF21" s="15">
        <v>10.13</v>
      </c>
      <c r="AG21" s="43">
        <f t="shared" si="1"/>
        <v>14.87</v>
      </c>
      <c r="AH21" s="1"/>
      <c r="AI21" s="13">
        <f t="shared" si="2"/>
        <v>5</v>
      </c>
      <c r="AJ21" s="1"/>
      <c r="AK21" s="1"/>
      <c r="AL21" s="65" t="s">
        <v>31</v>
      </c>
      <c r="AM21" s="56">
        <v>11</v>
      </c>
    </row>
    <row r="22" spans="1:39" ht="15" customHeight="1">
      <c r="A22" s="86" t="str">
        <f>CELKOVÁ!B29</f>
        <v>Král Jan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>
        <v>1</v>
      </c>
      <c r="Q22" s="12">
        <v>2</v>
      </c>
      <c r="R22" s="12"/>
      <c r="S22" s="12">
        <v>2</v>
      </c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9">
        <f t="shared" si="0"/>
        <v>28</v>
      </c>
      <c r="AF22" s="15">
        <v>12.59</v>
      </c>
      <c r="AG22" s="43">
        <f t="shared" si="1"/>
        <v>15.41</v>
      </c>
      <c r="AH22" s="1"/>
      <c r="AI22" s="13">
        <f t="shared" si="2"/>
        <v>5</v>
      </c>
      <c r="AJ22" s="1"/>
      <c r="AK22" s="1"/>
      <c r="AL22" s="65" t="s">
        <v>32</v>
      </c>
      <c r="AM22" s="56">
        <v>10</v>
      </c>
    </row>
    <row r="23" spans="1:39" ht="15" customHeight="1">
      <c r="A23" s="86" t="str">
        <f>CELKOVÁ!B30</f>
        <v>Král Jiří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>
        <v>1</v>
      </c>
      <c r="P23" s="12">
        <v>1</v>
      </c>
      <c r="Q23" s="12">
        <v>1</v>
      </c>
      <c r="R23" s="12"/>
      <c r="S23" s="12">
        <v>2</v>
      </c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9">
        <f t="shared" si="0"/>
        <v>30</v>
      </c>
      <c r="AF23" s="15">
        <v>9.13</v>
      </c>
      <c r="AG23" s="43">
        <f t="shared" si="1"/>
        <v>20.869999999999997</v>
      </c>
      <c r="AH23" s="1"/>
      <c r="AI23" s="13">
        <f t="shared" si="2"/>
        <v>5</v>
      </c>
      <c r="AJ23" s="1"/>
      <c r="AK23" s="1"/>
      <c r="AL23" s="65" t="s">
        <v>33</v>
      </c>
      <c r="AM23" s="56">
        <v>9</v>
      </c>
    </row>
    <row r="24" spans="1:39" ht="15" customHeight="1">
      <c r="A24" s="86" t="str">
        <f>CELKOVÁ!B31</f>
        <v>Kraus Milan (Pi)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>
        <v>1</v>
      </c>
      <c r="P24" s="12">
        <v>2</v>
      </c>
      <c r="Q24" s="12">
        <v>1</v>
      </c>
      <c r="R24" s="12">
        <v>1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9">
        <f t="shared" si="0"/>
        <v>48</v>
      </c>
      <c r="AF24" s="15">
        <v>11.24</v>
      </c>
      <c r="AG24" s="43">
        <f t="shared" si="1"/>
        <v>36.76</v>
      </c>
      <c r="AH24" s="1"/>
      <c r="AI24" s="13">
        <f t="shared" si="2"/>
        <v>5</v>
      </c>
      <c r="AJ24" s="1"/>
      <c r="AK24" s="1"/>
      <c r="AL24" s="65" t="s">
        <v>34</v>
      </c>
      <c r="AM24" s="56">
        <v>8</v>
      </c>
    </row>
    <row r="25" spans="1:37" ht="15" customHeight="1">
      <c r="A25" s="86" t="str">
        <f>CELKOVÁ!B32</f>
        <v>Kraus Milan (Re)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>
        <v>1</v>
      </c>
      <c r="Q25" s="12"/>
      <c r="R25" s="12">
        <v>2</v>
      </c>
      <c r="S25" s="12">
        <v>2</v>
      </c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9">
        <f t="shared" si="0"/>
        <v>26</v>
      </c>
      <c r="AF25" s="15">
        <v>11.19</v>
      </c>
      <c r="AG25" s="43">
        <f t="shared" si="1"/>
        <v>14.81</v>
      </c>
      <c r="AH25" s="1"/>
      <c r="AI25" s="13">
        <f t="shared" si="2"/>
        <v>5</v>
      </c>
      <c r="AJ25" s="1"/>
      <c r="AK25" s="1"/>
    </row>
    <row r="26" spans="1:37" ht="15" customHeight="1">
      <c r="A26" s="86" t="str">
        <f>CELKOVÁ!B33</f>
        <v>Landkammer Václav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>
        <v>2</v>
      </c>
      <c r="P26" s="12">
        <v>1</v>
      </c>
      <c r="Q26" s="12">
        <v>1</v>
      </c>
      <c r="R26" s="12"/>
      <c r="S26" s="12">
        <v>1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9">
        <f t="shared" si="0"/>
        <v>41</v>
      </c>
      <c r="AF26" s="15">
        <v>10.98</v>
      </c>
      <c r="AG26" s="43">
        <f t="shared" si="1"/>
        <v>30.02</v>
      </c>
      <c r="AH26" s="1"/>
      <c r="AI26" s="13">
        <f t="shared" si="2"/>
        <v>5</v>
      </c>
      <c r="AJ26" s="1"/>
      <c r="AK26" s="1"/>
    </row>
    <row r="27" spans="1:37" ht="15" customHeight="1">
      <c r="A27" s="86" t="str">
        <f>CELKOVÁ!B34</f>
        <v>Matějka Milan st.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>
        <v>1</v>
      </c>
      <c r="S27" s="12">
        <v>4</v>
      </c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9">
        <f t="shared" si="0"/>
        <v>8</v>
      </c>
      <c r="AF27" s="15">
        <v>18.75</v>
      </c>
      <c r="AG27" s="43">
        <f t="shared" si="1"/>
        <v>0</v>
      </c>
      <c r="AH27" s="1"/>
      <c r="AI27" s="13">
        <f t="shared" si="2"/>
        <v>5</v>
      </c>
      <c r="AJ27" s="1"/>
      <c r="AK27" s="1"/>
    </row>
    <row r="28" spans="1:37" ht="15" customHeight="1">
      <c r="A28" s="86" t="str">
        <f>CELKOVÁ!B35</f>
        <v>Mesároš Štefan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>
        <v>1</v>
      </c>
      <c r="P28" s="12"/>
      <c r="Q28" s="12">
        <v>4</v>
      </c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9">
        <f t="shared" si="0"/>
        <v>47</v>
      </c>
      <c r="AF28" s="15">
        <v>12.25</v>
      </c>
      <c r="AG28" s="43">
        <f t="shared" si="1"/>
        <v>34.75</v>
      </c>
      <c r="AH28" s="1"/>
      <c r="AI28" s="13">
        <f t="shared" si="2"/>
        <v>5</v>
      </c>
      <c r="AJ28" s="1"/>
      <c r="AK28" s="1"/>
    </row>
    <row r="29" spans="1:37" ht="15" customHeight="1">
      <c r="A29" s="86" t="str">
        <f>CELKOVÁ!B36</f>
        <v>Nikodým David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>
        <v>1</v>
      </c>
      <c r="P29" s="12">
        <v>2</v>
      </c>
      <c r="Q29" s="12">
        <v>2</v>
      </c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9">
        <f t="shared" si="0"/>
        <v>49</v>
      </c>
      <c r="AF29" s="15">
        <v>8.74</v>
      </c>
      <c r="AG29" s="43">
        <f t="shared" si="1"/>
        <v>40.26</v>
      </c>
      <c r="AH29" s="1"/>
      <c r="AI29" s="13">
        <f t="shared" si="2"/>
        <v>5</v>
      </c>
      <c r="AJ29" s="1"/>
      <c r="AK29" s="1"/>
    </row>
    <row r="30" spans="1:37" ht="15" customHeight="1">
      <c r="A30" s="86" t="str">
        <f>CELKOVÁ!B37</f>
        <v>Palová Simona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>
        <v>5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9">
        <f t="shared" si="0"/>
        <v>0</v>
      </c>
      <c r="AF30" s="15">
        <v>15.06</v>
      </c>
      <c r="AG30" s="43">
        <f t="shared" si="1"/>
        <v>0</v>
      </c>
      <c r="AH30" s="1"/>
      <c r="AI30" s="13">
        <f t="shared" si="2"/>
        <v>5</v>
      </c>
      <c r="AJ30" s="1"/>
      <c r="AK30" s="1"/>
    </row>
    <row r="31" spans="1:37" ht="15" customHeight="1">
      <c r="A31" s="86" t="str">
        <f>CELKOVÁ!B38</f>
        <v>Perutík Jan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>
        <v>5</v>
      </c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9">
        <f t="shared" si="0"/>
        <v>0</v>
      </c>
      <c r="AF31" s="15">
        <v>13.74</v>
      </c>
      <c r="AG31" s="43">
        <f t="shared" si="1"/>
        <v>0</v>
      </c>
      <c r="AH31" s="1"/>
      <c r="AI31" s="13">
        <f t="shared" si="2"/>
        <v>5</v>
      </c>
      <c r="AJ31" s="1"/>
      <c r="AK31" s="1"/>
    </row>
    <row r="32" spans="1:37" ht="15" customHeight="1">
      <c r="A32" s="86" t="str">
        <f>CELKOVÁ!B39</f>
        <v>Petržílka Miloslav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>
        <v>4</v>
      </c>
      <c r="R32" s="12">
        <v>1</v>
      </c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9">
        <f t="shared" si="0"/>
        <v>44</v>
      </c>
      <c r="AF32" s="15">
        <v>13.75</v>
      </c>
      <c r="AG32" s="43">
        <f t="shared" si="1"/>
        <v>30.25</v>
      </c>
      <c r="AH32" s="1"/>
      <c r="AI32" s="13">
        <f t="shared" si="2"/>
        <v>5</v>
      </c>
      <c r="AJ32" s="1"/>
      <c r="AK32" s="1"/>
    </row>
    <row r="33" spans="1:37" ht="15" customHeight="1">
      <c r="A33" s="86" t="str">
        <f>CELKOVÁ!B40</f>
        <v>Píša Ladislav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>
        <v>5</v>
      </c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9">
        <f t="shared" si="0"/>
        <v>50</v>
      </c>
      <c r="AF33" s="15">
        <v>16.49</v>
      </c>
      <c r="AG33" s="43">
        <f t="shared" si="1"/>
        <v>33.510000000000005</v>
      </c>
      <c r="AH33" s="1"/>
      <c r="AI33" s="13">
        <f t="shared" si="2"/>
        <v>5</v>
      </c>
      <c r="AJ33" s="1"/>
      <c r="AK33" s="1"/>
    </row>
    <row r="34" spans="1:37" ht="15" customHeight="1">
      <c r="A34" s="86" t="str">
        <f>CELKOVÁ!B41</f>
        <v>Reisnerová Michaela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>
        <v>1</v>
      </c>
      <c r="R34" s="12">
        <v>1</v>
      </c>
      <c r="S34" s="12">
        <v>3</v>
      </c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9">
        <f t="shared" si="0"/>
        <v>17</v>
      </c>
      <c r="AF34" s="15">
        <v>14.03</v>
      </c>
      <c r="AG34" s="43">
        <f t="shared" si="1"/>
        <v>2.9700000000000006</v>
      </c>
      <c r="AH34" s="1"/>
      <c r="AI34" s="13">
        <f t="shared" si="2"/>
        <v>5</v>
      </c>
      <c r="AJ34" s="1"/>
      <c r="AK34" s="1"/>
    </row>
    <row r="35" spans="1:37" ht="15" customHeight="1">
      <c r="A35" s="86" t="str">
        <f>CELKOVÁ!B42</f>
        <v>Rendl Josef (Pi)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>
        <v>1</v>
      </c>
      <c r="P35" s="12">
        <v>1</v>
      </c>
      <c r="Q35" s="12">
        <v>3</v>
      </c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9">
        <f t="shared" si="0"/>
        <v>48</v>
      </c>
      <c r="AF35" s="15">
        <v>8.97</v>
      </c>
      <c r="AG35" s="43">
        <f t="shared" si="1"/>
        <v>39.03</v>
      </c>
      <c r="AH35" s="1"/>
      <c r="AI35" s="13">
        <f t="shared" si="2"/>
        <v>5</v>
      </c>
      <c r="AJ35" s="1"/>
      <c r="AK35" s="1"/>
    </row>
    <row r="36" spans="1:37" ht="15" customHeight="1">
      <c r="A36" s="86" t="str">
        <f>CELKOVÁ!B43</f>
        <v>Rendl Josef (Re)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>
        <v>1</v>
      </c>
      <c r="P36" s="12">
        <v>1</v>
      </c>
      <c r="Q36" s="12">
        <v>2</v>
      </c>
      <c r="R36" s="12">
        <v>1</v>
      </c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9">
        <f t="shared" si="0"/>
        <v>47</v>
      </c>
      <c r="AF36" s="15">
        <v>10.14</v>
      </c>
      <c r="AG36" s="43">
        <f t="shared" si="1"/>
        <v>36.86</v>
      </c>
      <c r="AH36" s="1"/>
      <c r="AI36" s="13">
        <f t="shared" si="2"/>
        <v>5</v>
      </c>
      <c r="AJ36" s="1"/>
      <c r="AK36" s="1"/>
    </row>
    <row r="37" spans="1:37" ht="15" customHeight="1">
      <c r="A37" s="86" t="str">
        <f>CELKOVÁ!B44</f>
        <v>Seitl Aleš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>
        <v>1</v>
      </c>
      <c r="Q37" s="12">
        <v>2</v>
      </c>
      <c r="R37" s="12">
        <v>1</v>
      </c>
      <c r="S37" s="12">
        <v>1</v>
      </c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9">
        <f t="shared" si="0"/>
        <v>36</v>
      </c>
      <c r="AF37" s="15">
        <v>9.31</v>
      </c>
      <c r="AG37" s="43">
        <f t="shared" si="1"/>
        <v>26.689999999999998</v>
      </c>
      <c r="AH37" s="1"/>
      <c r="AI37" s="13">
        <f t="shared" si="2"/>
        <v>5</v>
      </c>
      <c r="AJ37" s="1"/>
      <c r="AK37" s="1"/>
    </row>
    <row r="38" spans="1:37" ht="15" customHeight="1">
      <c r="A38" s="86" t="str">
        <f>CELKOVÁ!B45</f>
        <v>Seitl Marcel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>
        <v>1</v>
      </c>
      <c r="Q38" s="12"/>
      <c r="R38" s="12">
        <v>1</v>
      </c>
      <c r="S38" s="12">
        <v>3</v>
      </c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9">
        <f t="shared" si="0"/>
        <v>18</v>
      </c>
      <c r="AF38" s="15">
        <v>10.74</v>
      </c>
      <c r="AG38" s="43">
        <f t="shared" si="1"/>
        <v>7.26</v>
      </c>
      <c r="AH38" s="1"/>
      <c r="AI38" s="13">
        <f t="shared" si="2"/>
        <v>5</v>
      </c>
      <c r="AJ38" s="1"/>
      <c r="AK38" s="1"/>
    </row>
    <row r="39" spans="1:37" ht="15" customHeight="1">
      <c r="A39" s="86" t="str">
        <f>CELKOVÁ!B46</f>
        <v>Smejkal Martin (Pi)</v>
      </c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>
        <v>1</v>
      </c>
      <c r="P39" s="12">
        <v>2</v>
      </c>
      <c r="Q39" s="12">
        <v>2</v>
      </c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9">
        <f aca="true" t="shared" si="3" ref="AE39:AE66">B39*10+D39*AM$14+E39*AM$15+F39*AM$16+H39*10+I39*9+J39*8+K39*7+L39*6+M39*5+O39*AM$21+P39*AM$22+Q39*AM$23+R39*AM$24+T39*10+U39*9+V39*8+W39*7+X39*6+Y39*5+Z39*4+AA39*3+AB39*2+AC39</f>
        <v>49</v>
      </c>
      <c r="AF39" s="15">
        <v>7.27</v>
      </c>
      <c r="AG39" s="43">
        <f aca="true" t="shared" si="4" ref="AG39:AG66">IF(AE39-AF39&lt;0,0,AE39-AF39)</f>
        <v>41.730000000000004</v>
      </c>
      <c r="AH39" s="1"/>
      <c r="AI39" s="13">
        <f aca="true" t="shared" si="5" ref="AI39:AI66">SUM(B39:AD39)</f>
        <v>5</v>
      </c>
      <c r="AJ39" s="1"/>
      <c r="AK39" s="1"/>
    </row>
    <row r="40" spans="1:37" ht="15" customHeight="1">
      <c r="A40" s="86" t="str">
        <f>CELKOVÁ!B47</f>
        <v>Smejkal Martin (Re)</v>
      </c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>
        <v>1</v>
      </c>
      <c r="P40" s="12">
        <v>3</v>
      </c>
      <c r="Q40" s="12">
        <v>1</v>
      </c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9">
        <f t="shared" si="3"/>
        <v>50</v>
      </c>
      <c r="AF40" s="15">
        <v>11.01</v>
      </c>
      <c r="AG40" s="43">
        <f t="shared" si="4"/>
        <v>38.99</v>
      </c>
      <c r="AH40" s="1"/>
      <c r="AI40" s="13">
        <f t="shared" si="5"/>
        <v>5</v>
      </c>
      <c r="AJ40" s="1"/>
      <c r="AK40" s="1"/>
    </row>
    <row r="41" spans="1:37" ht="15" customHeight="1">
      <c r="A41" s="86" t="str">
        <f>CELKOVÁ!B48</f>
        <v>Sokolík Jaroslav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>
        <v>2</v>
      </c>
      <c r="Q41" s="12">
        <v>1</v>
      </c>
      <c r="R41" s="12">
        <v>2</v>
      </c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9">
        <f t="shared" si="3"/>
        <v>45</v>
      </c>
      <c r="AF41" s="15">
        <v>7.65</v>
      </c>
      <c r="AG41" s="43">
        <f t="shared" si="4"/>
        <v>37.35</v>
      </c>
      <c r="AH41" s="1"/>
      <c r="AI41" s="13">
        <f t="shared" si="5"/>
        <v>5</v>
      </c>
      <c r="AJ41" s="1"/>
      <c r="AK41" s="1"/>
    </row>
    <row r="42" spans="1:37" ht="15" customHeight="1">
      <c r="A42" s="86" t="str">
        <f>CELKOVÁ!B49</f>
        <v>Svoboda Michal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>
        <v>3</v>
      </c>
      <c r="R42" s="12"/>
      <c r="S42" s="12">
        <v>2</v>
      </c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9">
        <f t="shared" si="3"/>
        <v>27</v>
      </c>
      <c r="AF42" s="15">
        <v>5.5</v>
      </c>
      <c r="AG42" s="43">
        <f t="shared" si="4"/>
        <v>21.5</v>
      </c>
      <c r="AH42" s="1"/>
      <c r="AI42" s="13">
        <f t="shared" si="5"/>
        <v>5</v>
      </c>
      <c r="AJ42" s="1"/>
      <c r="AK42" s="1"/>
    </row>
    <row r="43" spans="1:35" ht="15" customHeight="1">
      <c r="A43" s="86" t="str">
        <f>CELKOVÁ!B50</f>
        <v>Svoboda Roman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>
        <v>1</v>
      </c>
      <c r="Q43" s="12">
        <v>1</v>
      </c>
      <c r="R43" s="12">
        <v>1</v>
      </c>
      <c r="S43" s="12">
        <v>2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9">
        <f t="shared" si="3"/>
        <v>27</v>
      </c>
      <c r="AF43" s="15">
        <v>14.31</v>
      </c>
      <c r="AG43" s="43">
        <f t="shared" si="4"/>
        <v>12.69</v>
      </c>
      <c r="AI43" s="13">
        <f t="shared" si="5"/>
        <v>5</v>
      </c>
    </row>
    <row r="44" spans="1:35" ht="15" customHeight="1">
      <c r="A44" s="86" t="str">
        <f>CELKOVÁ!B51</f>
        <v>Štrobl Michal, st.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>
        <v>4</v>
      </c>
      <c r="Q44" s="12"/>
      <c r="R44" s="12">
        <v>1</v>
      </c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9">
        <f t="shared" si="3"/>
        <v>48</v>
      </c>
      <c r="AF44" s="15">
        <v>11.21</v>
      </c>
      <c r="AG44" s="43">
        <f t="shared" si="4"/>
        <v>36.79</v>
      </c>
      <c r="AI44" s="13">
        <f t="shared" si="5"/>
        <v>5</v>
      </c>
    </row>
    <row r="45" spans="1:35" ht="15" customHeight="1">
      <c r="A45" s="86" t="str">
        <f>CELKOVÁ!B52</f>
        <v>Švihálek Jiří (Pi)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>
        <v>1</v>
      </c>
      <c r="R45" s="12">
        <v>1</v>
      </c>
      <c r="S45" s="12">
        <v>3</v>
      </c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9">
        <f t="shared" si="3"/>
        <v>17</v>
      </c>
      <c r="AF45" s="15">
        <v>14.18</v>
      </c>
      <c r="AG45" s="43">
        <f t="shared" si="4"/>
        <v>2.8200000000000003</v>
      </c>
      <c r="AI45" s="13">
        <f t="shared" si="5"/>
        <v>5</v>
      </c>
    </row>
    <row r="46" spans="1:35" ht="15" customHeight="1">
      <c r="A46" s="86" t="str">
        <f>CELKOVÁ!B53</f>
        <v>Švihálek Jiří (Re)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>
        <v>1</v>
      </c>
      <c r="P46" s="12">
        <v>2</v>
      </c>
      <c r="Q46" s="12">
        <v>1</v>
      </c>
      <c r="R46" s="12">
        <v>1</v>
      </c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9">
        <f t="shared" si="3"/>
        <v>48</v>
      </c>
      <c r="AF46" s="15">
        <v>16.11</v>
      </c>
      <c r="AG46" s="43">
        <f t="shared" si="4"/>
        <v>31.89</v>
      </c>
      <c r="AI46" s="13">
        <f t="shared" si="5"/>
        <v>5</v>
      </c>
    </row>
    <row r="47" spans="1:35" ht="15" customHeight="1">
      <c r="A47" s="86" t="str">
        <f>CELKOVÁ!B54</f>
        <v>Toman František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>
        <v>1</v>
      </c>
      <c r="Q47" s="12">
        <v>2</v>
      </c>
      <c r="R47" s="12"/>
      <c r="S47" s="12">
        <v>2</v>
      </c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9">
        <f t="shared" si="3"/>
        <v>28</v>
      </c>
      <c r="AF47" s="15">
        <v>9.99</v>
      </c>
      <c r="AG47" s="43">
        <f t="shared" si="4"/>
        <v>18.009999999999998</v>
      </c>
      <c r="AI47" s="13">
        <f t="shared" si="5"/>
        <v>5</v>
      </c>
    </row>
    <row r="48" spans="1:35" ht="15" customHeight="1">
      <c r="A48" s="86" t="str">
        <f>CELKOVÁ!B55</f>
        <v>Vaněk Josef</v>
      </c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>
        <v>3</v>
      </c>
      <c r="Q48" s="12">
        <v>1</v>
      </c>
      <c r="R48" s="12">
        <v>1</v>
      </c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9">
        <f t="shared" si="3"/>
        <v>47</v>
      </c>
      <c r="AF48" s="15">
        <v>13</v>
      </c>
      <c r="AG48" s="43">
        <f t="shared" si="4"/>
        <v>34</v>
      </c>
      <c r="AI48" s="13">
        <f t="shared" si="5"/>
        <v>5</v>
      </c>
    </row>
    <row r="49" spans="1:35" ht="15">
      <c r="A49" s="89" t="str">
        <f>CELKOVÁ!B56</f>
        <v>Vejslík Vladimír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>
        <v>1</v>
      </c>
      <c r="P49" s="12">
        <v>3</v>
      </c>
      <c r="Q49" s="12"/>
      <c r="R49" s="12">
        <v>1</v>
      </c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9">
        <f t="shared" si="3"/>
        <v>49</v>
      </c>
      <c r="AF49" s="15">
        <v>9.84</v>
      </c>
      <c r="AG49" s="43">
        <f t="shared" si="4"/>
        <v>39.16</v>
      </c>
      <c r="AI49" s="13">
        <f t="shared" si="5"/>
        <v>5</v>
      </c>
    </row>
    <row r="50" spans="1:35" ht="15">
      <c r="A50" s="89" t="str">
        <f>CELKOVÁ!B57</f>
        <v>Wrzecionko Albert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>
        <v>1</v>
      </c>
      <c r="R50" s="12"/>
      <c r="S50" s="12">
        <v>4</v>
      </c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9">
        <f t="shared" si="3"/>
        <v>9</v>
      </c>
      <c r="AF50" s="15">
        <v>25.34</v>
      </c>
      <c r="AG50" s="43">
        <f t="shared" si="4"/>
        <v>0</v>
      </c>
      <c r="AI50" s="13">
        <f t="shared" si="5"/>
        <v>5</v>
      </c>
    </row>
    <row r="51" spans="1:35" ht="15">
      <c r="A51" s="89" t="str">
        <f>CELKOVÁ!B58</f>
        <v>Získal Karel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>
        <v>2</v>
      </c>
      <c r="P51" s="12">
        <v>1</v>
      </c>
      <c r="Q51" s="12"/>
      <c r="R51" s="12"/>
      <c r="S51" s="12">
        <v>2</v>
      </c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9">
        <f t="shared" si="3"/>
        <v>32</v>
      </c>
      <c r="AF51" s="15">
        <v>12.58</v>
      </c>
      <c r="AG51" s="43">
        <f t="shared" si="4"/>
        <v>19.42</v>
      </c>
      <c r="AI51" s="13">
        <f t="shared" si="5"/>
        <v>5</v>
      </c>
    </row>
    <row r="52" spans="1:35" ht="15">
      <c r="A52" s="89" t="str">
        <f>CELKOVÁ!B59</f>
        <v>Žemlička Ladislav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>
        <v>1</v>
      </c>
      <c r="P52" s="12">
        <v>1</v>
      </c>
      <c r="Q52" s="12"/>
      <c r="R52" s="12"/>
      <c r="S52" s="12">
        <v>3</v>
      </c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9">
        <f t="shared" si="3"/>
        <v>21</v>
      </c>
      <c r="AF52" s="15">
        <v>13.09</v>
      </c>
      <c r="AG52" s="43">
        <f t="shared" si="4"/>
        <v>7.91</v>
      </c>
      <c r="AI52" s="13">
        <f t="shared" si="5"/>
        <v>5</v>
      </c>
    </row>
    <row r="53" spans="1:35" ht="15">
      <c r="A53" s="89" t="str">
        <f>CELKOVÁ!B60</f>
        <v>Žemličková Marie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>
        <v>1</v>
      </c>
      <c r="P53" s="12">
        <v>2</v>
      </c>
      <c r="Q53" s="12">
        <v>1</v>
      </c>
      <c r="R53" s="12">
        <v>1</v>
      </c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9">
        <f t="shared" si="3"/>
        <v>48</v>
      </c>
      <c r="AF53" s="15">
        <v>15.91</v>
      </c>
      <c r="AG53" s="43">
        <f t="shared" si="4"/>
        <v>32.09</v>
      </c>
      <c r="AI53" s="13">
        <f t="shared" si="5"/>
        <v>5</v>
      </c>
    </row>
    <row r="54" spans="1:35" ht="15">
      <c r="A54" s="89" t="e">
        <f>CELKOVÁ!#REF!</f>
        <v>#REF!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9">
        <f t="shared" si="3"/>
        <v>0</v>
      </c>
      <c r="AF54" s="15"/>
      <c r="AG54" s="43">
        <f t="shared" si="4"/>
        <v>0</v>
      </c>
      <c r="AI54" s="13">
        <f t="shared" si="5"/>
        <v>0</v>
      </c>
    </row>
    <row r="55" spans="1:35" ht="15">
      <c r="A55" s="89" t="e">
        <f>CELKOVÁ!#REF!</f>
        <v>#REF!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9">
        <f t="shared" si="3"/>
        <v>0</v>
      </c>
      <c r="AF55" s="15"/>
      <c r="AG55" s="43">
        <f t="shared" si="4"/>
        <v>0</v>
      </c>
      <c r="AI55" s="13">
        <f t="shared" si="5"/>
        <v>0</v>
      </c>
    </row>
    <row r="56" spans="1:35" ht="15">
      <c r="A56" s="89" t="e">
        <f>CELKOVÁ!#REF!</f>
        <v>#REF!</v>
      </c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9">
        <f t="shared" si="3"/>
        <v>0</v>
      </c>
      <c r="AF56" s="15"/>
      <c r="AG56" s="43">
        <f t="shared" si="4"/>
        <v>0</v>
      </c>
      <c r="AI56" s="13">
        <f t="shared" si="5"/>
        <v>0</v>
      </c>
    </row>
    <row r="57" spans="1:35" ht="15">
      <c r="A57" s="89" t="e">
        <f>CELKOVÁ!#REF!</f>
        <v>#REF!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9">
        <f t="shared" si="3"/>
        <v>0</v>
      </c>
      <c r="AF57" s="15"/>
      <c r="AG57" s="43">
        <f t="shared" si="4"/>
        <v>0</v>
      </c>
      <c r="AI57" s="13">
        <f t="shared" si="5"/>
        <v>0</v>
      </c>
    </row>
    <row r="58" spans="1:35" ht="15">
      <c r="A58" s="89" t="e">
        <f>CELKOVÁ!#REF!</f>
        <v>#REF!</v>
      </c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9">
        <f t="shared" si="3"/>
        <v>0</v>
      </c>
      <c r="AF58" s="15"/>
      <c r="AG58" s="43">
        <f t="shared" si="4"/>
        <v>0</v>
      </c>
      <c r="AI58" s="13">
        <f t="shared" si="5"/>
        <v>0</v>
      </c>
    </row>
    <row r="59" spans="1:35" ht="15">
      <c r="A59" s="89" t="e">
        <f>CELKOVÁ!#REF!</f>
        <v>#REF!</v>
      </c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9">
        <f t="shared" si="3"/>
        <v>0</v>
      </c>
      <c r="AF59" s="15"/>
      <c r="AG59" s="43">
        <f t="shared" si="4"/>
        <v>0</v>
      </c>
      <c r="AI59" s="13">
        <f t="shared" si="5"/>
        <v>0</v>
      </c>
    </row>
    <row r="60" spans="1:35" ht="15">
      <c r="A60" s="89" t="e">
        <f>CELKOVÁ!#REF!</f>
        <v>#REF!</v>
      </c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9">
        <f t="shared" si="3"/>
        <v>0</v>
      </c>
      <c r="AF60" s="15"/>
      <c r="AG60" s="43">
        <f t="shared" si="4"/>
        <v>0</v>
      </c>
      <c r="AI60" s="13">
        <f t="shared" si="5"/>
        <v>0</v>
      </c>
    </row>
    <row r="61" spans="1:35" ht="15">
      <c r="A61" s="89" t="e">
        <f>CELKOVÁ!#REF!</f>
        <v>#REF!</v>
      </c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9">
        <f t="shared" si="3"/>
        <v>0</v>
      </c>
      <c r="AF61" s="15"/>
      <c r="AG61" s="43">
        <f t="shared" si="4"/>
        <v>0</v>
      </c>
      <c r="AI61" s="13">
        <f t="shared" si="5"/>
        <v>0</v>
      </c>
    </row>
    <row r="62" spans="1:35" ht="15">
      <c r="A62" s="89" t="e">
        <f>CELKOVÁ!#REF!</f>
        <v>#REF!</v>
      </c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9">
        <f t="shared" si="3"/>
        <v>0</v>
      </c>
      <c r="AF62" s="15"/>
      <c r="AG62" s="43">
        <f t="shared" si="4"/>
        <v>0</v>
      </c>
      <c r="AI62" s="13">
        <f t="shared" si="5"/>
        <v>0</v>
      </c>
    </row>
    <row r="63" spans="1:35" ht="15">
      <c r="A63" s="89" t="e">
        <f>CELKOVÁ!#REF!</f>
        <v>#REF!</v>
      </c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9">
        <f t="shared" si="3"/>
        <v>0</v>
      </c>
      <c r="AF63" s="15"/>
      <c r="AG63" s="43">
        <f t="shared" si="4"/>
        <v>0</v>
      </c>
      <c r="AI63" s="13">
        <f t="shared" si="5"/>
        <v>0</v>
      </c>
    </row>
    <row r="64" spans="1:35" ht="15">
      <c r="A64" s="89" t="e">
        <f>CELKOVÁ!#REF!</f>
        <v>#REF!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9">
        <f t="shared" si="3"/>
        <v>0</v>
      </c>
      <c r="AF64" s="15"/>
      <c r="AG64" s="43">
        <f t="shared" si="4"/>
        <v>0</v>
      </c>
      <c r="AI64" s="13">
        <f t="shared" si="5"/>
        <v>0</v>
      </c>
    </row>
    <row r="65" spans="1:35" ht="15">
      <c r="A65" s="89" t="e">
        <f>CELKOVÁ!#REF!</f>
        <v>#REF!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9">
        <f t="shared" si="3"/>
        <v>0</v>
      </c>
      <c r="AF65" s="15"/>
      <c r="AG65" s="43">
        <f t="shared" si="4"/>
        <v>0</v>
      </c>
      <c r="AI65" s="13">
        <f t="shared" si="5"/>
        <v>0</v>
      </c>
    </row>
    <row r="66" spans="1:35" ht="15">
      <c r="A66" s="89" t="e">
        <f>CELKOVÁ!#REF!</f>
        <v>#REF!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9">
        <f t="shared" si="3"/>
        <v>0</v>
      </c>
      <c r="AF66" s="15"/>
      <c r="AG66" s="43">
        <f t="shared" si="4"/>
        <v>0</v>
      </c>
      <c r="AI66" s="13">
        <f t="shared" si="5"/>
        <v>0</v>
      </c>
    </row>
  </sheetData>
  <sheetProtection/>
  <mergeCells count="8">
    <mergeCell ref="AL13:AM13"/>
    <mergeCell ref="AL12:AM12"/>
    <mergeCell ref="AL19:AM19"/>
    <mergeCell ref="AL20:AM20"/>
    <mergeCell ref="B5:B6"/>
    <mergeCell ref="O5:S5"/>
    <mergeCell ref="T5:AD5"/>
    <mergeCell ref="D5:N5"/>
  </mergeCells>
  <printOptions/>
  <pageMargins left="0.5511811023622047" right="0.31496062992125984" top="0.03937007874015748" bottom="0.03937007874015748" header="0.15748031496062992" footer="0.15748031496062992"/>
  <pageSetup fitToHeight="1" fitToWidth="1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6"/>
  <sheetViews>
    <sheetView zoomScale="130" zoomScaleNormal="13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4" sqref="A54"/>
    </sheetView>
  </sheetViews>
  <sheetFormatPr defaultColWidth="9.00390625" defaultRowHeight="12.75"/>
  <cols>
    <col min="1" max="1" width="21.125" style="0" customWidth="1"/>
    <col min="2" max="2" width="8.625" style="0" customWidth="1"/>
    <col min="3" max="3" width="8.625" style="0" hidden="1" customWidth="1"/>
    <col min="4" max="4" width="8.625" style="0" customWidth="1"/>
    <col min="5" max="5" width="8.625" style="0" hidden="1" customWidth="1"/>
    <col min="6" max="6" width="8.625" style="0" customWidth="1"/>
    <col min="7" max="7" width="8.75390625" style="0" customWidth="1"/>
    <col min="9" max="10" width="9.125" style="3" customWidth="1"/>
  </cols>
  <sheetData>
    <row r="1" spans="1:7" ht="15" customHeight="1">
      <c r="A1" s="75" t="str">
        <f>CELKOVÁ!C10</f>
        <v>Akční střelba z malorážové pušky</v>
      </c>
      <c r="B1" s="4"/>
      <c r="C1" s="4"/>
      <c r="D1" s="4"/>
      <c r="E1" s="4"/>
      <c r="F1" s="4"/>
      <c r="G1" s="1"/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 thickBot="1">
      <c r="A6" s="40" t="s">
        <v>23</v>
      </c>
      <c r="B6" s="81" t="s">
        <v>72</v>
      </c>
      <c r="C6" s="81" t="s">
        <v>73</v>
      </c>
      <c r="D6" s="81" t="s">
        <v>74</v>
      </c>
      <c r="E6" s="81" t="s">
        <v>75</v>
      </c>
      <c r="F6" s="81" t="s">
        <v>20</v>
      </c>
      <c r="G6" s="1"/>
    </row>
    <row r="7" spans="1:12" ht="15" customHeight="1">
      <c r="A7" s="49" t="str">
        <f>CELKOVÁ!B14</f>
        <v>Baránek Pavel</v>
      </c>
      <c r="B7" s="82">
        <v>40.45</v>
      </c>
      <c r="C7" s="82">
        <f aca="true" t="shared" si="0" ref="C7:C38">IF(B7="","",IF(100-B7&lt;0,0,100-B7))</f>
        <v>59.55</v>
      </c>
      <c r="D7" s="82"/>
      <c r="E7" s="82">
        <f aca="true" t="shared" si="1" ref="E7:E38">IF(D7="","",IF(100-D7&lt;0,0,100-D7))</f>
      </c>
      <c r="F7" s="82">
        <f aca="true" t="shared" si="2" ref="F7:F38">IF(C7="",0,IF(E7="",C7,(C7+E7)/2))</f>
        <v>59.55</v>
      </c>
      <c r="G7" s="1"/>
      <c r="L7" s="83"/>
    </row>
    <row r="8" spans="1:7" ht="15" customHeight="1">
      <c r="A8" s="86" t="str">
        <f>CELKOVÁ!B15</f>
        <v>Beigl Tomáš</v>
      </c>
      <c r="B8" s="84">
        <v>40.53</v>
      </c>
      <c r="C8" s="84">
        <f t="shared" si="0"/>
        <v>59.47</v>
      </c>
      <c r="D8" s="84"/>
      <c r="E8" s="84">
        <f t="shared" si="1"/>
      </c>
      <c r="F8" s="84">
        <f t="shared" si="2"/>
        <v>59.47</v>
      </c>
      <c r="G8" s="1"/>
    </row>
    <row r="9" spans="1:7" ht="15" customHeight="1">
      <c r="A9" s="86" t="str">
        <f>CELKOVÁ!B16</f>
        <v>Bicek Arnošt</v>
      </c>
      <c r="B9" s="84">
        <v>76.05</v>
      </c>
      <c r="C9" s="84">
        <f t="shared" si="0"/>
        <v>23.950000000000003</v>
      </c>
      <c r="D9" s="84"/>
      <c r="E9" s="84">
        <f t="shared" si="1"/>
      </c>
      <c r="F9" s="84">
        <f t="shared" si="2"/>
        <v>23.950000000000003</v>
      </c>
      <c r="G9" s="1"/>
    </row>
    <row r="10" spans="1:7" ht="15" customHeight="1">
      <c r="A10" s="86" t="str">
        <f>CELKOVÁ!B17</f>
        <v>Bína Jiří (Pi)</v>
      </c>
      <c r="B10" s="85">
        <v>41.31</v>
      </c>
      <c r="C10" s="85">
        <f t="shared" si="0"/>
        <v>58.69</v>
      </c>
      <c r="D10" s="85"/>
      <c r="E10" s="85">
        <f t="shared" si="1"/>
      </c>
      <c r="F10" s="85">
        <f t="shared" si="2"/>
        <v>58.69</v>
      </c>
      <c r="G10" s="1"/>
    </row>
    <row r="11" spans="1:7" ht="15" customHeight="1">
      <c r="A11" s="86" t="str">
        <f>CELKOVÁ!B18</f>
        <v>Bína Jiří (Re)</v>
      </c>
      <c r="B11" s="85">
        <v>51.96</v>
      </c>
      <c r="C11" s="85">
        <f t="shared" si="0"/>
        <v>48.04</v>
      </c>
      <c r="D11" s="85"/>
      <c r="E11" s="85">
        <f t="shared" si="1"/>
      </c>
      <c r="F11" s="85">
        <f t="shared" si="2"/>
        <v>48.04</v>
      </c>
      <c r="G11" s="1"/>
    </row>
    <row r="12" spans="1:7" ht="15" customHeight="1">
      <c r="A12" s="86" t="str">
        <f>CELKOVÁ!B19</f>
        <v>Brejžek Vojtěch</v>
      </c>
      <c r="B12" s="85">
        <v>53.49</v>
      </c>
      <c r="C12" s="85">
        <f t="shared" si="0"/>
        <v>46.51</v>
      </c>
      <c r="D12" s="85"/>
      <c r="E12" s="85">
        <f t="shared" si="1"/>
      </c>
      <c r="F12" s="85">
        <f t="shared" si="2"/>
        <v>46.51</v>
      </c>
      <c r="G12" s="1"/>
    </row>
    <row r="13" spans="1:7" ht="15" customHeight="1">
      <c r="A13" s="86" t="str">
        <f>CELKOVÁ!B20</f>
        <v>Čekal Josef</v>
      </c>
      <c r="B13" s="85">
        <v>61.69</v>
      </c>
      <c r="C13" s="85">
        <f t="shared" si="0"/>
        <v>38.31</v>
      </c>
      <c r="D13" s="85"/>
      <c r="E13" s="85">
        <f t="shared" si="1"/>
      </c>
      <c r="F13" s="85">
        <f t="shared" si="2"/>
        <v>38.31</v>
      </c>
      <c r="G13" s="1"/>
    </row>
    <row r="14" spans="1:7" ht="15" customHeight="1">
      <c r="A14" s="86" t="str">
        <f>CELKOVÁ!B21</f>
        <v>Dvořák Vladislav</v>
      </c>
      <c r="B14" s="84">
        <v>38.71</v>
      </c>
      <c r="C14" s="84">
        <f t="shared" si="0"/>
        <v>61.29</v>
      </c>
      <c r="D14" s="84"/>
      <c r="E14" s="84">
        <f t="shared" si="1"/>
      </c>
      <c r="F14" s="84">
        <f t="shared" si="2"/>
        <v>61.29</v>
      </c>
      <c r="G14" s="1"/>
    </row>
    <row r="15" spans="1:7" ht="15" customHeight="1">
      <c r="A15" s="86" t="str">
        <f>CELKOVÁ!B22</f>
        <v>Fiala Miroslav</v>
      </c>
      <c r="B15" s="84">
        <v>72.45</v>
      </c>
      <c r="C15" s="84">
        <f t="shared" si="0"/>
        <v>27.549999999999997</v>
      </c>
      <c r="D15" s="84"/>
      <c r="E15" s="84">
        <f t="shared" si="1"/>
      </c>
      <c r="F15" s="84">
        <f t="shared" si="2"/>
        <v>27.549999999999997</v>
      </c>
      <c r="G15" s="1"/>
    </row>
    <row r="16" spans="1:7" ht="15" customHeight="1">
      <c r="A16" s="86" t="str">
        <f>CELKOVÁ!B23</f>
        <v>Fuksa Viktor</v>
      </c>
      <c r="B16" s="84">
        <v>42.1</v>
      </c>
      <c r="C16" s="84">
        <f t="shared" si="0"/>
        <v>57.9</v>
      </c>
      <c r="D16" s="84"/>
      <c r="E16" s="84">
        <f t="shared" si="1"/>
      </c>
      <c r="F16" s="84">
        <f t="shared" si="2"/>
        <v>57.9</v>
      </c>
      <c r="G16" s="1"/>
    </row>
    <row r="17" spans="1:7" ht="15" customHeight="1">
      <c r="A17" s="86" t="str">
        <f>CELKOVÁ!B24</f>
        <v>Gál Štefan</v>
      </c>
      <c r="B17" s="84">
        <v>39.94</v>
      </c>
      <c r="C17" s="84">
        <f t="shared" si="0"/>
        <v>60.06</v>
      </c>
      <c r="D17" s="84"/>
      <c r="E17" s="84">
        <f t="shared" si="1"/>
      </c>
      <c r="F17" s="84">
        <f t="shared" si="2"/>
        <v>60.06</v>
      </c>
      <c r="G17" s="1"/>
    </row>
    <row r="18" spans="1:7" ht="15" customHeight="1">
      <c r="A18" s="86" t="str">
        <f>CELKOVÁ!B25</f>
        <v>Hejlíček David</v>
      </c>
      <c r="B18" s="84">
        <v>41.43</v>
      </c>
      <c r="C18" s="84">
        <f t="shared" si="0"/>
        <v>58.57</v>
      </c>
      <c r="D18" s="84"/>
      <c r="E18" s="84">
        <f t="shared" si="1"/>
      </c>
      <c r="F18" s="84">
        <f t="shared" si="2"/>
        <v>58.57</v>
      </c>
      <c r="G18" s="1"/>
    </row>
    <row r="19" spans="1:7" ht="15" customHeight="1">
      <c r="A19" s="86" t="str">
        <f>CELKOVÁ!B26</f>
        <v>Janko Jaroslav st.</v>
      </c>
      <c r="B19" s="85">
        <v>49.11</v>
      </c>
      <c r="C19" s="85">
        <f t="shared" si="0"/>
        <v>50.89</v>
      </c>
      <c r="D19" s="85"/>
      <c r="E19" s="85">
        <f t="shared" si="1"/>
      </c>
      <c r="F19" s="85">
        <f t="shared" si="2"/>
        <v>50.89</v>
      </c>
      <c r="G19" s="1"/>
    </row>
    <row r="20" spans="1:7" ht="15" customHeight="1">
      <c r="A20" s="86" t="str">
        <f>CELKOVÁ!B27</f>
        <v>Koch Miroslav st.</v>
      </c>
      <c r="B20" s="85">
        <v>82.51</v>
      </c>
      <c r="C20" s="85">
        <f t="shared" si="0"/>
        <v>17.489999999999995</v>
      </c>
      <c r="D20" s="85"/>
      <c r="E20" s="85">
        <f t="shared" si="1"/>
      </c>
      <c r="F20" s="85">
        <f t="shared" si="2"/>
        <v>17.489999999999995</v>
      </c>
      <c r="G20" s="1"/>
    </row>
    <row r="21" spans="1:7" ht="15" customHeight="1">
      <c r="A21" s="86" t="str">
        <f>CELKOVÁ!B28</f>
        <v>Kostříž Jaroslav</v>
      </c>
      <c r="B21" s="85">
        <v>35.32</v>
      </c>
      <c r="C21" s="85">
        <f t="shared" si="0"/>
        <v>64.68</v>
      </c>
      <c r="D21" s="85"/>
      <c r="E21" s="85">
        <f t="shared" si="1"/>
      </c>
      <c r="F21" s="85">
        <f t="shared" si="2"/>
        <v>64.68</v>
      </c>
      <c r="G21" s="1"/>
    </row>
    <row r="22" spans="1:7" ht="15" customHeight="1">
      <c r="A22" s="86" t="str">
        <f>CELKOVÁ!B29</f>
        <v>Král Jan</v>
      </c>
      <c r="B22" s="85">
        <v>55.03</v>
      </c>
      <c r="C22" s="85">
        <f t="shared" si="0"/>
        <v>44.97</v>
      </c>
      <c r="D22" s="85"/>
      <c r="E22" s="85">
        <f t="shared" si="1"/>
      </c>
      <c r="F22" s="85">
        <f t="shared" si="2"/>
        <v>44.97</v>
      </c>
      <c r="G22" s="1"/>
    </row>
    <row r="23" spans="1:7" ht="15" customHeight="1">
      <c r="A23" s="86" t="str">
        <f>CELKOVÁ!B30</f>
        <v>Král Jiří</v>
      </c>
      <c r="B23" s="85">
        <v>59.25</v>
      </c>
      <c r="C23" s="85">
        <f t="shared" si="0"/>
        <v>40.75</v>
      </c>
      <c r="D23" s="85"/>
      <c r="E23" s="85">
        <f t="shared" si="1"/>
      </c>
      <c r="F23" s="85">
        <f t="shared" si="2"/>
        <v>40.75</v>
      </c>
      <c r="G23" s="1"/>
    </row>
    <row r="24" spans="1:7" ht="15" customHeight="1">
      <c r="A24" s="86" t="str">
        <f>CELKOVÁ!B31</f>
        <v>Kraus Milan (Pi)</v>
      </c>
      <c r="B24" s="85">
        <v>54.92</v>
      </c>
      <c r="C24" s="85">
        <f t="shared" si="0"/>
        <v>45.08</v>
      </c>
      <c r="D24" s="85"/>
      <c r="E24" s="85">
        <f t="shared" si="1"/>
      </c>
      <c r="F24" s="85">
        <f t="shared" si="2"/>
        <v>45.08</v>
      </c>
      <c r="G24" s="1"/>
    </row>
    <row r="25" spans="1:7" ht="15" customHeight="1">
      <c r="A25" s="86" t="str">
        <f>CELKOVÁ!B32</f>
        <v>Kraus Milan (Re)</v>
      </c>
      <c r="B25" s="85">
        <v>41.74</v>
      </c>
      <c r="C25" s="85">
        <f t="shared" si="0"/>
        <v>58.26</v>
      </c>
      <c r="D25" s="85"/>
      <c r="E25" s="85">
        <f t="shared" si="1"/>
      </c>
      <c r="F25" s="85">
        <f t="shared" si="2"/>
        <v>58.26</v>
      </c>
      <c r="G25" s="1"/>
    </row>
    <row r="26" spans="1:7" ht="15" customHeight="1">
      <c r="A26" s="86" t="str">
        <f>CELKOVÁ!B33</f>
        <v>Landkammer Václav</v>
      </c>
      <c r="B26" s="85">
        <v>79.06</v>
      </c>
      <c r="C26" s="85">
        <f t="shared" si="0"/>
        <v>20.939999999999998</v>
      </c>
      <c r="D26" s="85"/>
      <c r="E26" s="85">
        <f t="shared" si="1"/>
      </c>
      <c r="F26" s="85">
        <f t="shared" si="2"/>
        <v>20.939999999999998</v>
      </c>
      <c r="G26" s="1"/>
    </row>
    <row r="27" spans="1:7" ht="15" customHeight="1">
      <c r="A27" s="86" t="str">
        <f>CELKOVÁ!B34</f>
        <v>Matějka Milan st.</v>
      </c>
      <c r="B27" s="85"/>
      <c r="C27" s="85">
        <f t="shared" si="0"/>
      </c>
      <c r="D27" s="85"/>
      <c r="E27" s="85">
        <f t="shared" si="1"/>
      </c>
      <c r="F27" s="85">
        <f t="shared" si="2"/>
        <v>0</v>
      </c>
      <c r="G27" s="1"/>
    </row>
    <row r="28" spans="1:7" ht="15" customHeight="1">
      <c r="A28" s="86" t="str">
        <f>CELKOVÁ!B35</f>
        <v>Mesároš Štefan</v>
      </c>
      <c r="B28" s="85">
        <v>22.83</v>
      </c>
      <c r="C28" s="85">
        <f t="shared" si="0"/>
        <v>77.17</v>
      </c>
      <c r="D28" s="85"/>
      <c r="E28" s="85">
        <f t="shared" si="1"/>
      </c>
      <c r="F28" s="85">
        <f t="shared" si="2"/>
        <v>77.17</v>
      </c>
      <c r="G28" s="1"/>
    </row>
    <row r="29" spans="1:7" ht="15" customHeight="1">
      <c r="A29" s="86" t="str">
        <f>CELKOVÁ!B36</f>
        <v>Nikodým David</v>
      </c>
      <c r="B29" s="85">
        <v>47.3</v>
      </c>
      <c r="C29" s="85">
        <f t="shared" si="0"/>
        <v>52.7</v>
      </c>
      <c r="D29" s="85"/>
      <c r="E29" s="85">
        <f t="shared" si="1"/>
      </c>
      <c r="F29" s="85">
        <f t="shared" si="2"/>
        <v>52.7</v>
      </c>
      <c r="G29" s="1"/>
    </row>
    <row r="30" spans="1:7" ht="15" customHeight="1">
      <c r="A30" s="86" t="str">
        <f>CELKOVÁ!B37</f>
        <v>Palová Simona</v>
      </c>
      <c r="B30" s="85"/>
      <c r="C30" s="85">
        <f t="shared" si="0"/>
      </c>
      <c r="D30" s="85"/>
      <c r="E30" s="85">
        <f t="shared" si="1"/>
      </c>
      <c r="F30" s="85">
        <f t="shared" si="2"/>
        <v>0</v>
      </c>
      <c r="G30" s="1"/>
    </row>
    <row r="31" spans="1:7" ht="15" customHeight="1">
      <c r="A31" s="86" t="str">
        <f>CELKOVÁ!B38</f>
        <v>Perutík Jan</v>
      </c>
      <c r="B31" s="85"/>
      <c r="C31" s="85">
        <f t="shared" si="0"/>
      </c>
      <c r="D31" s="85"/>
      <c r="E31" s="85">
        <f t="shared" si="1"/>
      </c>
      <c r="F31" s="85">
        <f t="shared" si="2"/>
        <v>0</v>
      </c>
      <c r="G31" s="1"/>
    </row>
    <row r="32" spans="1:7" ht="15" customHeight="1">
      <c r="A32" s="86" t="str">
        <f>CELKOVÁ!B39</f>
        <v>Petržílka Miloslav</v>
      </c>
      <c r="B32" s="85">
        <v>42.15</v>
      </c>
      <c r="C32" s="85">
        <f t="shared" si="0"/>
        <v>57.85</v>
      </c>
      <c r="D32" s="85"/>
      <c r="E32" s="85">
        <f t="shared" si="1"/>
      </c>
      <c r="F32" s="85">
        <f t="shared" si="2"/>
        <v>57.85</v>
      </c>
      <c r="G32" s="1"/>
    </row>
    <row r="33" spans="1:7" ht="15" customHeight="1">
      <c r="A33" s="86" t="str">
        <f>CELKOVÁ!B40</f>
        <v>Píša Ladislav</v>
      </c>
      <c r="B33" s="85">
        <v>67.2</v>
      </c>
      <c r="C33" s="85">
        <f t="shared" si="0"/>
        <v>32.8</v>
      </c>
      <c r="D33" s="85"/>
      <c r="E33" s="85">
        <f t="shared" si="1"/>
      </c>
      <c r="F33" s="85">
        <f t="shared" si="2"/>
        <v>32.8</v>
      </c>
      <c r="G33" s="1"/>
    </row>
    <row r="34" spans="1:7" ht="15" customHeight="1">
      <c r="A34" s="86" t="str">
        <f>CELKOVÁ!B41</f>
        <v>Reisnerová Michaela</v>
      </c>
      <c r="B34" s="85">
        <v>32.33</v>
      </c>
      <c r="C34" s="85">
        <f t="shared" si="0"/>
        <v>67.67</v>
      </c>
      <c r="D34" s="85"/>
      <c r="E34" s="85">
        <f t="shared" si="1"/>
      </c>
      <c r="F34" s="85">
        <f t="shared" si="2"/>
        <v>67.67</v>
      </c>
      <c r="G34" s="1"/>
    </row>
    <row r="35" spans="1:7" ht="15" customHeight="1">
      <c r="A35" s="86" t="str">
        <f>CELKOVÁ!B42</f>
        <v>Rendl Josef (Pi)</v>
      </c>
      <c r="B35" s="85">
        <v>35.12</v>
      </c>
      <c r="C35" s="85">
        <f t="shared" si="0"/>
        <v>64.88</v>
      </c>
      <c r="D35" s="85"/>
      <c r="E35" s="85">
        <f t="shared" si="1"/>
      </c>
      <c r="F35" s="85">
        <f t="shared" si="2"/>
        <v>64.88</v>
      </c>
      <c r="G35" s="1"/>
    </row>
    <row r="36" spans="1:7" ht="15" customHeight="1">
      <c r="A36" s="86" t="str">
        <f>CELKOVÁ!B43</f>
        <v>Rendl Josef (Re)</v>
      </c>
      <c r="B36" s="85">
        <v>78.71</v>
      </c>
      <c r="C36" s="85">
        <f t="shared" si="0"/>
        <v>21.290000000000006</v>
      </c>
      <c r="D36" s="85"/>
      <c r="E36" s="85">
        <f t="shared" si="1"/>
      </c>
      <c r="F36" s="85">
        <f t="shared" si="2"/>
        <v>21.290000000000006</v>
      </c>
      <c r="G36" s="1"/>
    </row>
    <row r="37" spans="1:7" ht="15" customHeight="1">
      <c r="A37" s="86" t="str">
        <f>CELKOVÁ!B44</f>
        <v>Seitl Aleš</v>
      </c>
      <c r="B37" s="85">
        <v>54.99</v>
      </c>
      <c r="C37" s="85">
        <f t="shared" si="0"/>
        <v>45.01</v>
      </c>
      <c r="D37" s="85"/>
      <c r="E37" s="85">
        <f t="shared" si="1"/>
      </c>
      <c r="F37" s="85">
        <f t="shared" si="2"/>
        <v>45.01</v>
      </c>
      <c r="G37" s="1"/>
    </row>
    <row r="38" spans="1:7" ht="15" customHeight="1">
      <c r="A38" s="86" t="str">
        <f>CELKOVÁ!B45</f>
        <v>Seitl Marcel</v>
      </c>
      <c r="B38" s="85">
        <v>44.22</v>
      </c>
      <c r="C38" s="85">
        <f t="shared" si="0"/>
        <v>55.78</v>
      </c>
      <c r="D38" s="85"/>
      <c r="E38" s="85">
        <f t="shared" si="1"/>
      </c>
      <c r="F38" s="85">
        <f t="shared" si="2"/>
        <v>55.78</v>
      </c>
      <c r="G38" s="1"/>
    </row>
    <row r="39" spans="1:7" ht="15" customHeight="1">
      <c r="A39" s="86" t="str">
        <f>CELKOVÁ!B46</f>
        <v>Smejkal Martin (Pi)</v>
      </c>
      <c r="B39" s="85">
        <v>37.55</v>
      </c>
      <c r="C39" s="85">
        <f aca="true" t="shared" si="3" ref="C39:C66">IF(B39="","",IF(100-B39&lt;0,0,100-B39))</f>
        <v>62.45</v>
      </c>
      <c r="D39" s="85"/>
      <c r="E39" s="85">
        <f aca="true" t="shared" si="4" ref="E39:E66">IF(D39="","",IF(100-D39&lt;0,0,100-D39))</f>
      </c>
      <c r="F39" s="85">
        <f aca="true" t="shared" si="5" ref="F39:F66">IF(C39="",0,IF(E39="",C39,(C39+E39)/2))</f>
        <v>62.45</v>
      </c>
      <c r="G39" s="1"/>
    </row>
    <row r="40" spans="1:7" ht="15" customHeight="1">
      <c r="A40" s="86" t="str">
        <f>CELKOVÁ!B47</f>
        <v>Smejkal Martin (Re)</v>
      </c>
      <c r="B40" s="85">
        <v>32.3</v>
      </c>
      <c r="C40" s="85">
        <f t="shared" si="3"/>
        <v>67.7</v>
      </c>
      <c r="D40" s="85"/>
      <c r="E40" s="85">
        <f t="shared" si="4"/>
      </c>
      <c r="F40" s="85">
        <f t="shared" si="5"/>
        <v>67.7</v>
      </c>
      <c r="G40" s="1"/>
    </row>
    <row r="41" spans="1:7" ht="15" customHeight="1">
      <c r="A41" s="86" t="str">
        <f>CELKOVÁ!B48</f>
        <v>Sokolík Jaroslav</v>
      </c>
      <c r="B41" s="85">
        <v>53.49</v>
      </c>
      <c r="C41" s="85">
        <f t="shared" si="3"/>
        <v>46.51</v>
      </c>
      <c r="D41" s="85"/>
      <c r="E41" s="85">
        <f t="shared" si="4"/>
      </c>
      <c r="F41" s="85">
        <f t="shared" si="5"/>
        <v>46.51</v>
      </c>
      <c r="G41" s="1"/>
    </row>
    <row r="42" spans="1:7" ht="15" customHeight="1">
      <c r="A42" s="86" t="str">
        <f>CELKOVÁ!B49</f>
        <v>Svoboda Michal</v>
      </c>
      <c r="B42" s="85">
        <v>43.9</v>
      </c>
      <c r="C42" s="85">
        <f t="shared" si="3"/>
        <v>56.1</v>
      </c>
      <c r="D42" s="85"/>
      <c r="E42" s="85">
        <f t="shared" si="4"/>
      </c>
      <c r="F42" s="85">
        <f t="shared" si="5"/>
        <v>56.1</v>
      </c>
      <c r="G42" s="1"/>
    </row>
    <row r="43" spans="1:6" ht="15" customHeight="1">
      <c r="A43" s="86" t="str">
        <f>CELKOVÁ!B50</f>
        <v>Svoboda Roman</v>
      </c>
      <c r="B43" s="85">
        <v>44.92</v>
      </c>
      <c r="C43" s="85">
        <f t="shared" si="3"/>
        <v>55.08</v>
      </c>
      <c r="D43" s="85"/>
      <c r="E43" s="85">
        <f t="shared" si="4"/>
      </c>
      <c r="F43" s="85">
        <f t="shared" si="5"/>
        <v>55.08</v>
      </c>
    </row>
    <row r="44" spans="1:6" ht="15" customHeight="1">
      <c r="A44" s="86" t="str">
        <f>CELKOVÁ!B51</f>
        <v>Štrobl Michal, st.</v>
      </c>
      <c r="B44" s="85">
        <v>50.27</v>
      </c>
      <c r="C44" s="85">
        <f t="shared" si="3"/>
        <v>49.73</v>
      </c>
      <c r="D44" s="85"/>
      <c r="E44" s="85">
        <f t="shared" si="4"/>
      </c>
      <c r="F44" s="85">
        <f t="shared" si="5"/>
        <v>49.73</v>
      </c>
    </row>
    <row r="45" spans="1:6" ht="15" customHeight="1">
      <c r="A45" s="86" t="str">
        <f>CELKOVÁ!B52</f>
        <v>Švihálek Jiří (Pi)</v>
      </c>
      <c r="B45" s="85">
        <v>32.88</v>
      </c>
      <c r="C45" s="85">
        <f t="shared" si="3"/>
        <v>67.12</v>
      </c>
      <c r="D45" s="85"/>
      <c r="E45" s="85">
        <f t="shared" si="4"/>
      </c>
      <c r="F45" s="85">
        <f t="shared" si="5"/>
        <v>67.12</v>
      </c>
    </row>
    <row r="46" spans="1:6" ht="15" customHeight="1">
      <c r="A46" s="86" t="str">
        <f>CELKOVÁ!B53</f>
        <v>Švihálek Jiří (Re)</v>
      </c>
      <c r="B46" s="85">
        <v>35.82</v>
      </c>
      <c r="C46" s="85">
        <f t="shared" si="3"/>
        <v>64.18</v>
      </c>
      <c r="D46" s="85"/>
      <c r="E46" s="85">
        <f t="shared" si="4"/>
      </c>
      <c r="F46" s="85">
        <f t="shared" si="5"/>
        <v>64.18</v>
      </c>
    </row>
    <row r="47" spans="1:6" ht="15" customHeight="1">
      <c r="A47" s="86" t="str">
        <f>CELKOVÁ!B54</f>
        <v>Toman František</v>
      </c>
      <c r="B47" s="85">
        <v>67.78</v>
      </c>
      <c r="C47" s="85">
        <f t="shared" si="3"/>
        <v>32.22</v>
      </c>
      <c r="D47" s="85"/>
      <c r="E47" s="85">
        <f t="shared" si="4"/>
      </c>
      <c r="F47" s="85">
        <f t="shared" si="5"/>
        <v>32.22</v>
      </c>
    </row>
    <row r="48" spans="1:6" ht="15" customHeight="1">
      <c r="A48" s="86" t="str">
        <f>CELKOVÁ!B55</f>
        <v>Vaněk Josef</v>
      </c>
      <c r="B48" s="85">
        <v>50.85</v>
      </c>
      <c r="C48" s="85">
        <f t="shared" si="3"/>
        <v>49.15</v>
      </c>
      <c r="D48" s="85"/>
      <c r="E48" s="85">
        <f t="shared" si="4"/>
      </c>
      <c r="F48" s="85">
        <f t="shared" si="5"/>
        <v>49.15</v>
      </c>
    </row>
    <row r="49" spans="1:6" ht="14.25">
      <c r="A49" s="89" t="str">
        <f>CELKOVÁ!B56</f>
        <v>Vejslík Vladimír</v>
      </c>
      <c r="B49" s="85">
        <v>21.77</v>
      </c>
      <c r="C49" s="85">
        <f t="shared" si="3"/>
        <v>78.23</v>
      </c>
      <c r="D49" s="85"/>
      <c r="E49" s="85">
        <f t="shared" si="4"/>
      </c>
      <c r="F49" s="85">
        <f t="shared" si="5"/>
        <v>78.23</v>
      </c>
    </row>
    <row r="50" spans="1:6" ht="14.25">
      <c r="A50" s="89" t="str">
        <f>CELKOVÁ!B57</f>
        <v>Wrzecionko Albert</v>
      </c>
      <c r="B50" s="85">
        <v>46.05</v>
      </c>
      <c r="C50" s="85">
        <f t="shared" si="3"/>
        <v>53.95</v>
      </c>
      <c r="D50" s="85"/>
      <c r="E50" s="85">
        <f t="shared" si="4"/>
      </c>
      <c r="F50" s="85">
        <f t="shared" si="5"/>
        <v>53.95</v>
      </c>
    </row>
    <row r="51" spans="1:6" ht="14.25">
      <c r="A51" s="89" t="str">
        <f>CELKOVÁ!B58</f>
        <v>Získal Karel</v>
      </c>
      <c r="B51" s="85">
        <v>45.28</v>
      </c>
      <c r="C51" s="85">
        <f t="shared" si="3"/>
        <v>54.72</v>
      </c>
      <c r="D51" s="85"/>
      <c r="E51" s="85">
        <f t="shared" si="4"/>
      </c>
      <c r="F51" s="85">
        <f t="shared" si="5"/>
        <v>54.72</v>
      </c>
    </row>
    <row r="52" spans="1:6" ht="14.25">
      <c r="A52" s="89" t="str">
        <f>CELKOVÁ!B59</f>
        <v>Žemlička Ladislav</v>
      </c>
      <c r="B52" s="85">
        <v>27.13</v>
      </c>
      <c r="C52" s="85">
        <f t="shared" si="3"/>
        <v>72.87</v>
      </c>
      <c r="D52" s="85"/>
      <c r="E52" s="85">
        <f t="shared" si="4"/>
      </c>
      <c r="F52" s="85">
        <f t="shared" si="5"/>
        <v>72.87</v>
      </c>
    </row>
    <row r="53" spans="1:6" ht="14.25">
      <c r="A53" s="89" t="str">
        <f>CELKOVÁ!B60</f>
        <v>Žemličková Marie</v>
      </c>
      <c r="B53" s="85">
        <v>49.07</v>
      </c>
      <c r="C53" s="85">
        <f t="shared" si="3"/>
        <v>50.93</v>
      </c>
      <c r="D53" s="85"/>
      <c r="E53" s="85">
        <f t="shared" si="4"/>
      </c>
      <c r="F53" s="85">
        <f t="shared" si="5"/>
        <v>50.93</v>
      </c>
    </row>
    <row r="54" spans="1:6" ht="14.25">
      <c r="A54" s="89" t="e">
        <f>CELKOVÁ!#REF!</f>
        <v>#REF!</v>
      </c>
      <c r="B54" s="85"/>
      <c r="C54" s="85">
        <f t="shared" si="3"/>
      </c>
      <c r="D54" s="85"/>
      <c r="E54" s="85">
        <f t="shared" si="4"/>
      </c>
      <c r="F54" s="85">
        <f t="shared" si="5"/>
        <v>0</v>
      </c>
    </row>
    <row r="55" spans="1:6" ht="14.25">
      <c r="A55" s="89" t="e">
        <f>CELKOVÁ!#REF!</f>
        <v>#REF!</v>
      </c>
      <c r="B55" s="85"/>
      <c r="C55" s="85">
        <f t="shared" si="3"/>
      </c>
      <c r="D55" s="85"/>
      <c r="E55" s="85">
        <f t="shared" si="4"/>
      </c>
      <c r="F55" s="85">
        <f t="shared" si="5"/>
        <v>0</v>
      </c>
    </row>
    <row r="56" spans="1:6" ht="14.25">
      <c r="A56" s="89" t="e">
        <f>CELKOVÁ!#REF!</f>
        <v>#REF!</v>
      </c>
      <c r="B56" s="85"/>
      <c r="C56" s="85">
        <f t="shared" si="3"/>
      </c>
      <c r="D56" s="85"/>
      <c r="E56" s="85">
        <f t="shared" si="4"/>
      </c>
      <c r="F56" s="85">
        <f t="shared" si="5"/>
        <v>0</v>
      </c>
    </row>
    <row r="57" spans="1:6" ht="14.25">
      <c r="A57" s="89" t="e">
        <f>CELKOVÁ!#REF!</f>
        <v>#REF!</v>
      </c>
      <c r="B57" s="85"/>
      <c r="C57" s="85">
        <f t="shared" si="3"/>
      </c>
      <c r="D57" s="85"/>
      <c r="E57" s="85">
        <f t="shared" si="4"/>
      </c>
      <c r="F57" s="85">
        <f t="shared" si="5"/>
        <v>0</v>
      </c>
    </row>
    <row r="58" spans="1:6" ht="14.25">
      <c r="A58" s="89" t="e">
        <f>CELKOVÁ!#REF!</f>
        <v>#REF!</v>
      </c>
      <c r="B58" s="85"/>
      <c r="C58" s="85">
        <f t="shared" si="3"/>
      </c>
      <c r="D58" s="85"/>
      <c r="E58" s="85">
        <f t="shared" si="4"/>
      </c>
      <c r="F58" s="85">
        <f t="shared" si="5"/>
        <v>0</v>
      </c>
    </row>
    <row r="59" spans="1:6" ht="14.25">
      <c r="A59" s="89" t="e">
        <f>CELKOVÁ!#REF!</f>
        <v>#REF!</v>
      </c>
      <c r="B59" s="85"/>
      <c r="C59" s="85">
        <f t="shared" si="3"/>
      </c>
      <c r="D59" s="85"/>
      <c r="E59" s="85">
        <f t="shared" si="4"/>
      </c>
      <c r="F59" s="85">
        <f t="shared" si="5"/>
        <v>0</v>
      </c>
    </row>
    <row r="60" spans="1:6" ht="14.25">
      <c r="A60" s="89" t="e">
        <f>CELKOVÁ!#REF!</f>
        <v>#REF!</v>
      </c>
      <c r="B60" s="85"/>
      <c r="C60" s="85">
        <f t="shared" si="3"/>
      </c>
      <c r="D60" s="85"/>
      <c r="E60" s="85">
        <f t="shared" si="4"/>
      </c>
      <c r="F60" s="85">
        <f t="shared" si="5"/>
        <v>0</v>
      </c>
    </row>
    <row r="61" spans="1:6" ht="14.25">
      <c r="A61" s="89" t="e">
        <f>CELKOVÁ!#REF!</f>
        <v>#REF!</v>
      </c>
      <c r="B61" s="85"/>
      <c r="C61" s="85">
        <f t="shared" si="3"/>
      </c>
      <c r="D61" s="85"/>
      <c r="E61" s="85">
        <f t="shared" si="4"/>
      </c>
      <c r="F61" s="85">
        <f t="shared" si="5"/>
        <v>0</v>
      </c>
    </row>
    <row r="62" spans="1:6" ht="14.25">
      <c r="A62" s="89" t="e">
        <f>CELKOVÁ!#REF!</f>
        <v>#REF!</v>
      </c>
      <c r="B62" s="85"/>
      <c r="C62" s="85">
        <f t="shared" si="3"/>
      </c>
      <c r="D62" s="85"/>
      <c r="E62" s="85">
        <f t="shared" si="4"/>
      </c>
      <c r="F62" s="85">
        <f t="shared" si="5"/>
        <v>0</v>
      </c>
    </row>
    <row r="63" spans="1:6" ht="14.25">
      <c r="A63" s="89" t="e">
        <f>CELKOVÁ!#REF!</f>
        <v>#REF!</v>
      </c>
      <c r="B63" s="85"/>
      <c r="C63" s="85">
        <f t="shared" si="3"/>
      </c>
      <c r="D63" s="85"/>
      <c r="E63" s="85">
        <f t="shared" si="4"/>
      </c>
      <c r="F63" s="85">
        <f t="shared" si="5"/>
        <v>0</v>
      </c>
    </row>
    <row r="64" spans="1:6" ht="14.25">
      <c r="A64" s="89" t="e">
        <f>CELKOVÁ!#REF!</f>
        <v>#REF!</v>
      </c>
      <c r="B64" s="85"/>
      <c r="C64" s="85">
        <f t="shared" si="3"/>
      </c>
      <c r="D64" s="85"/>
      <c r="E64" s="85">
        <f t="shared" si="4"/>
      </c>
      <c r="F64" s="85">
        <f t="shared" si="5"/>
        <v>0</v>
      </c>
    </row>
    <row r="65" spans="1:6" ht="14.25">
      <c r="A65" s="89" t="e">
        <f>CELKOVÁ!#REF!</f>
        <v>#REF!</v>
      </c>
      <c r="B65" s="85"/>
      <c r="C65" s="85">
        <f t="shared" si="3"/>
      </c>
      <c r="D65" s="85"/>
      <c r="E65" s="85">
        <f t="shared" si="4"/>
      </c>
      <c r="F65" s="85">
        <f t="shared" si="5"/>
        <v>0</v>
      </c>
    </row>
    <row r="66" spans="1:6" ht="14.25">
      <c r="A66" s="89" t="e">
        <f>CELKOVÁ!#REF!</f>
        <v>#REF!</v>
      </c>
      <c r="B66" s="85"/>
      <c r="C66" s="85">
        <f t="shared" si="3"/>
      </c>
      <c r="D66" s="85"/>
      <c r="E66" s="85">
        <f t="shared" si="4"/>
      </c>
      <c r="F66" s="85">
        <f t="shared" si="5"/>
        <v>0</v>
      </c>
    </row>
  </sheetData>
  <sheetProtection/>
  <printOptions/>
  <pageMargins left="0.5511811023622047" right="0.31496062992125984" top="0.03937007874015748" bottom="0.03937007874015748" header="0.15748031496062992" footer="0.15748031496062992"/>
  <pageSetup orientation="portrait" paperSize="9" scale="1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6"/>
  <sheetViews>
    <sheetView zoomScale="115" zoomScaleNormal="11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54" sqref="A54"/>
    </sheetView>
  </sheetViews>
  <sheetFormatPr defaultColWidth="9.00390625" defaultRowHeight="12.75"/>
  <cols>
    <col min="1" max="1" width="21.125" style="0" customWidth="1"/>
    <col min="2" max="2" width="16.625" style="0" customWidth="1"/>
    <col min="3" max="3" width="8.625" style="0" hidden="1" customWidth="1"/>
    <col min="4" max="4" width="8.625" style="0" customWidth="1"/>
    <col min="5" max="5" width="8.625" style="0" hidden="1" customWidth="1"/>
    <col min="6" max="6" width="8.625" style="0" customWidth="1"/>
    <col min="7" max="7" width="8.75390625" style="0" customWidth="1"/>
    <col min="9" max="10" width="9.125" style="3" customWidth="1"/>
  </cols>
  <sheetData>
    <row r="1" spans="1:7" ht="15" customHeight="1">
      <c r="A1" s="75"/>
      <c r="B1" s="4"/>
      <c r="C1" s="4"/>
      <c r="D1" s="4"/>
      <c r="E1" s="4"/>
      <c r="F1" s="4"/>
      <c r="G1" s="1"/>
    </row>
    <row r="2" spans="1:7" ht="15" customHeight="1">
      <c r="A2" s="1"/>
      <c r="B2" s="1"/>
      <c r="C2" s="1"/>
      <c r="D2" s="1"/>
      <c r="E2" s="1"/>
      <c r="F2" s="1"/>
      <c r="G2" s="1"/>
    </row>
    <row r="3" spans="1:7" ht="15" customHeight="1">
      <c r="A3" s="1"/>
      <c r="B3" s="1"/>
      <c r="C3" s="1"/>
      <c r="D3" s="1"/>
      <c r="E3" s="1"/>
      <c r="F3" s="1"/>
      <c r="G3" s="1"/>
    </row>
    <row r="4" spans="1:7" ht="15" customHeight="1">
      <c r="A4" s="1"/>
      <c r="B4" s="1"/>
      <c r="C4" s="1"/>
      <c r="D4" s="1"/>
      <c r="E4" s="1"/>
      <c r="F4" s="1"/>
      <c r="G4" s="1"/>
    </row>
    <row r="5" spans="1:7" ht="15" customHeight="1">
      <c r="A5" s="1"/>
      <c r="B5" s="1"/>
      <c r="C5" s="1"/>
      <c r="D5" s="1"/>
      <c r="E5" s="1"/>
      <c r="F5" s="1"/>
      <c r="G5" s="1"/>
    </row>
    <row r="6" spans="1:7" ht="15" customHeight="1" thickBot="1">
      <c r="A6" s="40" t="s">
        <v>23</v>
      </c>
      <c r="B6" s="81" t="s">
        <v>1</v>
      </c>
      <c r="C6" s="81" t="s">
        <v>73</v>
      </c>
      <c r="D6" s="81" t="s">
        <v>74</v>
      </c>
      <c r="E6" s="81" t="s">
        <v>75</v>
      </c>
      <c r="F6" s="81" t="s">
        <v>20</v>
      </c>
      <c r="G6" s="1"/>
    </row>
    <row r="7" spans="1:12" ht="15" customHeight="1">
      <c r="A7" s="49" t="str">
        <f>CELKOVÁ!B14</f>
        <v>Baránek Pavel</v>
      </c>
      <c r="B7" s="82"/>
      <c r="C7" s="82">
        <f>IF(B7="","",IF(100-B7&lt;0,0,100-B7))</f>
      </c>
      <c r="D7" s="82"/>
      <c r="E7" s="82">
        <f>IF(D7="","",IF(100-D7&lt;0,0,100-D7))</f>
      </c>
      <c r="F7" s="82">
        <f aca="true" t="shared" si="0" ref="F7:F66">IF(C7="",0,IF(E7="",C7,(C7+E7)/2))</f>
        <v>0</v>
      </c>
      <c r="G7" s="1"/>
      <c r="L7" s="83"/>
    </row>
    <row r="8" spans="1:7" ht="15" customHeight="1">
      <c r="A8" s="86" t="str">
        <f>CELKOVÁ!B15</f>
        <v>Beigl Tomáš</v>
      </c>
      <c r="B8" s="84"/>
      <c r="C8" s="84">
        <f aca="true" t="shared" si="1" ref="C8:C66">IF(B8="","",IF(100-B8&lt;0,0,100-B8))</f>
      </c>
      <c r="D8" s="84"/>
      <c r="E8" s="84">
        <f aca="true" t="shared" si="2" ref="E8:E66">IF(D8="","",IF(100-D8&lt;0,0,100-D8))</f>
      </c>
      <c r="F8" s="84">
        <f t="shared" si="0"/>
        <v>0</v>
      </c>
      <c r="G8" s="1"/>
    </row>
    <row r="9" spans="1:7" ht="15" customHeight="1">
      <c r="A9" s="86" t="str">
        <f>CELKOVÁ!B16</f>
        <v>Bicek Arnošt</v>
      </c>
      <c r="B9" s="84"/>
      <c r="C9" s="84">
        <f t="shared" si="1"/>
      </c>
      <c r="D9" s="84"/>
      <c r="E9" s="84">
        <f t="shared" si="2"/>
      </c>
      <c r="F9" s="84">
        <f t="shared" si="0"/>
        <v>0</v>
      </c>
      <c r="G9" s="1"/>
    </row>
    <row r="10" spans="1:7" ht="15" customHeight="1">
      <c r="A10" s="86" t="str">
        <f>CELKOVÁ!B17</f>
        <v>Bína Jiří (Pi)</v>
      </c>
      <c r="B10" s="85"/>
      <c r="C10" s="85">
        <f t="shared" si="1"/>
      </c>
      <c r="D10" s="85"/>
      <c r="E10" s="85">
        <f t="shared" si="2"/>
      </c>
      <c r="F10" s="85">
        <f t="shared" si="0"/>
        <v>0</v>
      </c>
      <c r="G10" s="1"/>
    </row>
    <row r="11" spans="1:7" ht="15" customHeight="1">
      <c r="A11" s="86" t="str">
        <f>CELKOVÁ!B18</f>
        <v>Bína Jiří (Re)</v>
      </c>
      <c r="B11" s="85"/>
      <c r="C11" s="85">
        <f t="shared" si="1"/>
      </c>
      <c r="D11" s="85"/>
      <c r="E11" s="85">
        <f t="shared" si="2"/>
      </c>
      <c r="F11" s="85">
        <f t="shared" si="0"/>
        <v>0</v>
      </c>
      <c r="G11" s="1"/>
    </row>
    <row r="12" spans="1:7" ht="15" customHeight="1">
      <c r="A12" s="86" t="str">
        <f>CELKOVÁ!B19</f>
        <v>Brejžek Vojtěch</v>
      </c>
      <c r="B12" s="85"/>
      <c r="C12" s="85">
        <f t="shared" si="1"/>
      </c>
      <c r="D12" s="85"/>
      <c r="E12" s="85">
        <f t="shared" si="2"/>
      </c>
      <c r="F12" s="85">
        <f t="shared" si="0"/>
        <v>0</v>
      </c>
      <c r="G12" s="1"/>
    </row>
    <row r="13" spans="1:7" ht="15" customHeight="1">
      <c r="A13" s="86" t="str">
        <f>CELKOVÁ!B20</f>
        <v>Čekal Josef</v>
      </c>
      <c r="B13" s="85"/>
      <c r="C13" s="85">
        <f t="shared" si="1"/>
      </c>
      <c r="D13" s="85"/>
      <c r="E13" s="85">
        <f t="shared" si="2"/>
      </c>
      <c r="F13" s="85">
        <f t="shared" si="0"/>
        <v>0</v>
      </c>
      <c r="G13" s="1"/>
    </row>
    <row r="14" spans="1:7" ht="15" customHeight="1">
      <c r="A14" s="86" t="str">
        <f>CELKOVÁ!B21</f>
        <v>Dvořák Vladislav</v>
      </c>
      <c r="B14" s="84"/>
      <c r="C14" s="84">
        <f t="shared" si="1"/>
      </c>
      <c r="D14" s="84"/>
      <c r="E14" s="84">
        <f t="shared" si="2"/>
      </c>
      <c r="F14" s="84">
        <f t="shared" si="0"/>
        <v>0</v>
      </c>
      <c r="G14" s="1"/>
    </row>
    <row r="15" spans="1:7" ht="15" customHeight="1">
      <c r="A15" s="86" t="str">
        <f>CELKOVÁ!B22</f>
        <v>Fiala Miroslav</v>
      </c>
      <c r="B15" s="84"/>
      <c r="C15" s="84">
        <f t="shared" si="1"/>
      </c>
      <c r="D15" s="84"/>
      <c r="E15" s="84">
        <f t="shared" si="2"/>
      </c>
      <c r="F15" s="84">
        <f t="shared" si="0"/>
        <v>0</v>
      </c>
      <c r="G15" s="1"/>
    </row>
    <row r="16" spans="1:7" ht="15" customHeight="1">
      <c r="A16" s="86" t="str">
        <f>CELKOVÁ!B23</f>
        <v>Fuksa Viktor</v>
      </c>
      <c r="B16" s="84"/>
      <c r="C16" s="84">
        <f t="shared" si="1"/>
      </c>
      <c r="D16" s="84"/>
      <c r="E16" s="84">
        <f t="shared" si="2"/>
      </c>
      <c r="F16" s="84">
        <f t="shared" si="0"/>
        <v>0</v>
      </c>
      <c r="G16" s="1"/>
    </row>
    <row r="17" spans="1:7" ht="15" customHeight="1">
      <c r="A17" s="86" t="str">
        <f>CELKOVÁ!B24</f>
        <v>Gál Štefan</v>
      </c>
      <c r="B17" s="84"/>
      <c r="C17" s="84">
        <f t="shared" si="1"/>
      </c>
      <c r="D17" s="84"/>
      <c r="E17" s="84">
        <f t="shared" si="2"/>
      </c>
      <c r="F17" s="84">
        <f t="shared" si="0"/>
        <v>0</v>
      </c>
      <c r="G17" s="1"/>
    </row>
    <row r="18" spans="1:7" ht="15" customHeight="1">
      <c r="A18" s="86" t="str">
        <f>CELKOVÁ!B25</f>
        <v>Hejlíček David</v>
      </c>
      <c r="B18" s="84"/>
      <c r="C18" s="84">
        <f t="shared" si="1"/>
      </c>
      <c r="D18" s="84"/>
      <c r="E18" s="84">
        <f t="shared" si="2"/>
      </c>
      <c r="F18" s="84">
        <f t="shared" si="0"/>
        <v>0</v>
      </c>
      <c r="G18" s="1"/>
    </row>
    <row r="19" spans="1:7" ht="15" customHeight="1">
      <c r="A19" s="86" t="str">
        <f>CELKOVÁ!B26</f>
        <v>Janko Jaroslav st.</v>
      </c>
      <c r="B19" s="85"/>
      <c r="C19" s="85">
        <f t="shared" si="1"/>
      </c>
      <c r="D19" s="85"/>
      <c r="E19" s="85">
        <f t="shared" si="2"/>
      </c>
      <c r="F19" s="85">
        <f t="shared" si="0"/>
        <v>0</v>
      </c>
      <c r="G19" s="1"/>
    </row>
    <row r="20" spans="1:7" ht="15" customHeight="1">
      <c r="A20" s="86" t="str">
        <f>CELKOVÁ!B27</f>
        <v>Koch Miroslav st.</v>
      </c>
      <c r="B20" s="85"/>
      <c r="C20" s="85">
        <f t="shared" si="1"/>
      </c>
      <c r="D20" s="85"/>
      <c r="E20" s="85">
        <f t="shared" si="2"/>
      </c>
      <c r="F20" s="85">
        <f t="shared" si="0"/>
        <v>0</v>
      </c>
      <c r="G20" s="1"/>
    </row>
    <row r="21" spans="1:7" ht="15" customHeight="1">
      <c r="A21" s="86" t="str">
        <f>CELKOVÁ!B28</f>
        <v>Kostříž Jaroslav</v>
      </c>
      <c r="B21" s="85"/>
      <c r="C21" s="85">
        <f t="shared" si="1"/>
      </c>
      <c r="D21" s="85"/>
      <c r="E21" s="85">
        <f t="shared" si="2"/>
      </c>
      <c r="F21" s="85">
        <f t="shared" si="0"/>
        <v>0</v>
      </c>
      <c r="G21" s="1"/>
    </row>
    <row r="22" spans="1:7" ht="15" customHeight="1">
      <c r="A22" s="86" t="str">
        <f>CELKOVÁ!B29</f>
        <v>Král Jan</v>
      </c>
      <c r="B22" s="85"/>
      <c r="C22" s="85">
        <f t="shared" si="1"/>
      </c>
      <c r="D22" s="85"/>
      <c r="E22" s="85">
        <f t="shared" si="2"/>
      </c>
      <c r="F22" s="85">
        <f t="shared" si="0"/>
        <v>0</v>
      </c>
      <c r="G22" s="1"/>
    </row>
    <row r="23" spans="1:7" ht="15" customHeight="1">
      <c r="A23" s="86" t="str">
        <f>CELKOVÁ!B30</f>
        <v>Král Jiří</v>
      </c>
      <c r="B23" s="85"/>
      <c r="C23" s="85">
        <f t="shared" si="1"/>
      </c>
      <c r="D23" s="85"/>
      <c r="E23" s="85">
        <f t="shared" si="2"/>
      </c>
      <c r="F23" s="85">
        <f t="shared" si="0"/>
        <v>0</v>
      </c>
      <c r="G23" s="1"/>
    </row>
    <row r="24" spans="1:7" ht="15" customHeight="1">
      <c r="A24" s="86" t="str">
        <f>CELKOVÁ!B31</f>
        <v>Kraus Milan (Pi)</v>
      </c>
      <c r="B24" s="85"/>
      <c r="C24" s="85">
        <f t="shared" si="1"/>
      </c>
      <c r="D24" s="85"/>
      <c r="E24" s="85">
        <f t="shared" si="2"/>
      </c>
      <c r="F24" s="85">
        <f t="shared" si="0"/>
        <v>0</v>
      </c>
      <c r="G24" s="1"/>
    </row>
    <row r="25" spans="1:7" ht="15" customHeight="1">
      <c r="A25" s="86" t="str">
        <f>CELKOVÁ!B32</f>
        <v>Kraus Milan (Re)</v>
      </c>
      <c r="B25" s="85"/>
      <c r="C25" s="85">
        <f t="shared" si="1"/>
      </c>
      <c r="D25" s="85"/>
      <c r="E25" s="85">
        <f t="shared" si="2"/>
      </c>
      <c r="F25" s="85">
        <f t="shared" si="0"/>
        <v>0</v>
      </c>
      <c r="G25" s="1"/>
    </row>
    <row r="26" spans="1:7" ht="15" customHeight="1">
      <c r="A26" s="86" t="str">
        <f>CELKOVÁ!B33</f>
        <v>Landkammer Václav</v>
      </c>
      <c r="B26" s="85"/>
      <c r="C26" s="85">
        <f t="shared" si="1"/>
      </c>
      <c r="D26" s="85"/>
      <c r="E26" s="85">
        <f t="shared" si="2"/>
      </c>
      <c r="F26" s="85">
        <f t="shared" si="0"/>
        <v>0</v>
      </c>
      <c r="G26" s="1"/>
    </row>
    <row r="27" spans="1:7" ht="15" customHeight="1">
      <c r="A27" s="86" t="str">
        <f>CELKOVÁ!B34</f>
        <v>Matějka Milan st.</v>
      </c>
      <c r="B27" s="85"/>
      <c r="C27" s="85">
        <f t="shared" si="1"/>
      </c>
      <c r="D27" s="85"/>
      <c r="E27" s="85">
        <f t="shared" si="2"/>
      </c>
      <c r="F27" s="85">
        <f t="shared" si="0"/>
        <v>0</v>
      </c>
      <c r="G27" s="1"/>
    </row>
    <row r="28" spans="1:7" ht="15" customHeight="1">
      <c r="A28" s="86" t="str">
        <f>CELKOVÁ!B35</f>
        <v>Mesároš Štefan</v>
      </c>
      <c r="B28" s="85"/>
      <c r="C28" s="85">
        <f t="shared" si="1"/>
      </c>
      <c r="D28" s="85"/>
      <c r="E28" s="85">
        <f t="shared" si="2"/>
      </c>
      <c r="F28" s="85">
        <f t="shared" si="0"/>
        <v>0</v>
      </c>
      <c r="G28" s="1"/>
    </row>
    <row r="29" spans="1:7" ht="15" customHeight="1">
      <c r="A29" s="86" t="str">
        <f>CELKOVÁ!B36</f>
        <v>Nikodým David</v>
      </c>
      <c r="B29" s="85"/>
      <c r="C29" s="85">
        <f t="shared" si="1"/>
      </c>
      <c r="D29" s="85"/>
      <c r="E29" s="85">
        <f t="shared" si="2"/>
      </c>
      <c r="F29" s="85">
        <f t="shared" si="0"/>
        <v>0</v>
      </c>
      <c r="G29" s="1"/>
    </row>
    <row r="30" spans="1:7" ht="15" customHeight="1">
      <c r="A30" s="86" t="str">
        <f>CELKOVÁ!B37</f>
        <v>Palová Simona</v>
      </c>
      <c r="B30" s="85"/>
      <c r="C30" s="85">
        <f t="shared" si="1"/>
      </c>
      <c r="D30" s="85"/>
      <c r="E30" s="85">
        <f t="shared" si="2"/>
      </c>
      <c r="F30" s="85">
        <f t="shared" si="0"/>
        <v>0</v>
      </c>
      <c r="G30" s="1"/>
    </row>
    <row r="31" spans="1:7" ht="15" customHeight="1">
      <c r="A31" s="86" t="str">
        <f>CELKOVÁ!B38</f>
        <v>Perutík Jan</v>
      </c>
      <c r="B31" s="85"/>
      <c r="C31" s="85">
        <f t="shared" si="1"/>
      </c>
      <c r="D31" s="85"/>
      <c r="E31" s="85">
        <f t="shared" si="2"/>
      </c>
      <c r="F31" s="85">
        <f t="shared" si="0"/>
        <v>0</v>
      </c>
      <c r="G31" s="1"/>
    </row>
    <row r="32" spans="1:7" ht="15" customHeight="1">
      <c r="A32" s="86" t="str">
        <f>CELKOVÁ!B39</f>
        <v>Petržílka Miloslav</v>
      </c>
      <c r="B32" s="85"/>
      <c r="C32" s="85">
        <f t="shared" si="1"/>
      </c>
      <c r="D32" s="85"/>
      <c r="E32" s="85">
        <f t="shared" si="2"/>
      </c>
      <c r="F32" s="85">
        <f t="shared" si="0"/>
        <v>0</v>
      </c>
      <c r="G32" s="1"/>
    </row>
    <row r="33" spans="1:7" ht="15" customHeight="1">
      <c r="A33" s="86" t="str">
        <f>CELKOVÁ!B40</f>
        <v>Píša Ladislav</v>
      </c>
      <c r="B33" s="85"/>
      <c r="C33" s="85">
        <f t="shared" si="1"/>
      </c>
      <c r="D33" s="85"/>
      <c r="E33" s="85">
        <f t="shared" si="2"/>
      </c>
      <c r="F33" s="85">
        <f t="shared" si="0"/>
        <v>0</v>
      </c>
      <c r="G33" s="1"/>
    </row>
    <row r="34" spans="1:7" ht="15" customHeight="1">
      <c r="A34" s="86" t="str">
        <f>CELKOVÁ!B41</f>
        <v>Reisnerová Michaela</v>
      </c>
      <c r="B34" s="85"/>
      <c r="C34" s="85">
        <f t="shared" si="1"/>
      </c>
      <c r="D34" s="85"/>
      <c r="E34" s="85">
        <f t="shared" si="2"/>
      </c>
      <c r="F34" s="85">
        <f t="shared" si="0"/>
        <v>0</v>
      </c>
      <c r="G34" s="1"/>
    </row>
    <row r="35" spans="1:7" ht="15" customHeight="1">
      <c r="A35" s="86" t="str">
        <f>CELKOVÁ!B42</f>
        <v>Rendl Josef (Pi)</v>
      </c>
      <c r="B35" s="85"/>
      <c r="C35" s="85">
        <f t="shared" si="1"/>
      </c>
      <c r="D35" s="85"/>
      <c r="E35" s="85">
        <f t="shared" si="2"/>
      </c>
      <c r="F35" s="85">
        <f t="shared" si="0"/>
        <v>0</v>
      </c>
      <c r="G35" s="1"/>
    </row>
    <row r="36" spans="1:7" ht="15" customHeight="1">
      <c r="A36" s="86" t="str">
        <f>CELKOVÁ!B43</f>
        <v>Rendl Josef (Re)</v>
      </c>
      <c r="B36" s="85"/>
      <c r="C36" s="85">
        <f t="shared" si="1"/>
      </c>
      <c r="D36" s="85"/>
      <c r="E36" s="85">
        <f t="shared" si="2"/>
      </c>
      <c r="F36" s="85">
        <f t="shared" si="0"/>
        <v>0</v>
      </c>
      <c r="G36" s="1"/>
    </row>
    <row r="37" spans="1:7" ht="15" customHeight="1">
      <c r="A37" s="86" t="str">
        <f>CELKOVÁ!B44</f>
        <v>Seitl Aleš</v>
      </c>
      <c r="B37" s="85"/>
      <c r="C37" s="85">
        <f t="shared" si="1"/>
      </c>
      <c r="D37" s="85"/>
      <c r="E37" s="85">
        <f t="shared" si="2"/>
      </c>
      <c r="F37" s="85">
        <f t="shared" si="0"/>
        <v>0</v>
      </c>
      <c r="G37" s="1"/>
    </row>
    <row r="38" spans="1:7" ht="15" customHeight="1">
      <c r="A38" s="86" t="str">
        <f>CELKOVÁ!B45</f>
        <v>Seitl Marcel</v>
      </c>
      <c r="B38" s="85"/>
      <c r="C38" s="85">
        <f t="shared" si="1"/>
      </c>
      <c r="D38" s="85"/>
      <c r="E38" s="85">
        <f t="shared" si="2"/>
      </c>
      <c r="F38" s="85">
        <f t="shared" si="0"/>
        <v>0</v>
      </c>
      <c r="G38" s="1"/>
    </row>
    <row r="39" spans="1:7" ht="15" customHeight="1">
      <c r="A39" s="86" t="str">
        <f>CELKOVÁ!B46</f>
        <v>Smejkal Martin (Pi)</v>
      </c>
      <c r="B39" s="85"/>
      <c r="C39" s="85">
        <f t="shared" si="1"/>
      </c>
      <c r="D39" s="85"/>
      <c r="E39" s="85">
        <f t="shared" si="2"/>
      </c>
      <c r="F39" s="85">
        <f t="shared" si="0"/>
        <v>0</v>
      </c>
      <c r="G39" s="1"/>
    </row>
    <row r="40" spans="1:7" ht="15" customHeight="1">
      <c r="A40" s="86" t="str">
        <f>CELKOVÁ!B47</f>
        <v>Smejkal Martin (Re)</v>
      </c>
      <c r="B40" s="85"/>
      <c r="C40" s="85">
        <f t="shared" si="1"/>
      </c>
      <c r="D40" s="85"/>
      <c r="E40" s="85">
        <f t="shared" si="2"/>
      </c>
      <c r="F40" s="85">
        <f t="shared" si="0"/>
        <v>0</v>
      </c>
      <c r="G40" s="1"/>
    </row>
    <row r="41" spans="1:7" ht="15" customHeight="1">
      <c r="A41" s="86" t="str">
        <f>CELKOVÁ!B48</f>
        <v>Sokolík Jaroslav</v>
      </c>
      <c r="B41" s="85"/>
      <c r="C41" s="85">
        <f t="shared" si="1"/>
      </c>
      <c r="D41" s="85"/>
      <c r="E41" s="85">
        <f t="shared" si="2"/>
      </c>
      <c r="F41" s="85">
        <f t="shared" si="0"/>
        <v>0</v>
      </c>
      <c r="G41" s="1"/>
    </row>
    <row r="42" spans="1:7" ht="15" customHeight="1">
      <c r="A42" s="86" t="str">
        <f>CELKOVÁ!B49</f>
        <v>Svoboda Michal</v>
      </c>
      <c r="B42" s="85"/>
      <c r="C42" s="85">
        <f t="shared" si="1"/>
      </c>
      <c r="D42" s="85"/>
      <c r="E42" s="85">
        <f t="shared" si="2"/>
      </c>
      <c r="F42" s="85">
        <f t="shared" si="0"/>
        <v>0</v>
      </c>
      <c r="G42" s="1"/>
    </row>
    <row r="43" spans="1:6" ht="15" customHeight="1">
      <c r="A43" s="86" t="str">
        <f>CELKOVÁ!B50</f>
        <v>Svoboda Roman</v>
      </c>
      <c r="B43" s="85"/>
      <c r="C43" s="85">
        <f t="shared" si="1"/>
      </c>
      <c r="D43" s="85"/>
      <c r="E43" s="85">
        <f t="shared" si="2"/>
      </c>
      <c r="F43" s="85">
        <f t="shared" si="0"/>
        <v>0</v>
      </c>
    </row>
    <row r="44" spans="1:6" ht="15" customHeight="1">
      <c r="A44" s="86" t="str">
        <f>CELKOVÁ!B51</f>
        <v>Štrobl Michal, st.</v>
      </c>
      <c r="B44" s="85"/>
      <c r="C44" s="85">
        <f t="shared" si="1"/>
      </c>
      <c r="D44" s="85"/>
      <c r="E44" s="85">
        <f t="shared" si="2"/>
      </c>
      <c r="F44" s="85">
        <f t="shared" si="0"/>
        <v>0</v>
      </c>
    </row>
    <row r="45" spans="1:6" ht="15" customHeight="1">
      <c r="A45" s="86" t="str">
        <f>CELKOVÁ!B52</f>
        <v>Švihálek Jiří (Pi)</v>
      </c>
      <c r="B45" s="85"/>
      <c r="C45" s="85">
        <f t="shared" si="1"/>
      </c>
      <c r="D45" s="85"/>
      <c r="E45" s="85">
        <f t="shared" si="2"/>
      </c>
      <c r="F45" s="85">
        <f t="shared" si="0"/>
        <v>0</v>
      </c>
    </row>
    <row r="46" spans="1:6" ht="15" customHeight="1">
      <c r="A46" s="86" t="str">
        <f>CELKOVÁ!B53</f>
        <v>Švihálek Jiří (Re)</v>
      </c>
      <c r="B46" s="85"/>
      <c r="C46" s="85">
        <f t="shared" si="1"/>
      </c>
      <c r="D46" s="85"/>
      <c r="E46" s="85">
        <f t="shared" si="2"/>
      </c>
      <c r="F46" s="85">
        <f t="shared" si="0"/>
        <v>0</v>
      </c>
    </row>
    <row r="47" spans="1:6" ht="15" customHeight="1">
      <c r="A47" s="86" t="str">
        <f>CELKOVÁ!B54</f>
        <v>Toman František</v>
      </c>
      <c r="B47" s="85"/>
      <c r="C47" s="85">
        <f t="shared" si="1"/>
      </c>
      <c r="D47" s="85"/>
      <c r="E47" s="85">
        <f t="shared" si="2"/>
      </c>
      <c r="F47" s="85">
        <f t="shared" si="0"/>
        <v>0</v>
      </c>
    </row>
    <row r="48" spans="1:6" ht="15" customHeight="1">
      <c r="A48" s="86" t="str">
        <f>CELKOVÁ!B55</f>
        <v>Vaněk Josef</v>
      </c>
      <c r="B48" s="85"/>
      <c r="C48" s="85">
        <f t="shared" si="1"/>
      </c>
      <c r="D48" s="85"/>
      <c r="E48" s="85">
        <f t="shared" si="2"/>
      </c>
      <c r="F48" s="85">
        <f t="shared" si="0"/>
        <v>0</v>
      </c>
    </row>
    <row r="49" spans="1:6" ht="14.25">
      <c r="A49" s="89" t="str">
        <f>CELKOVÁ!B56</f>
        <v>Vejslík Vladimír</v>
      </c>
      <c r="B49" s="85"/>
      <c r="C49" s="85">
        <f t="shared" si="1"/>
      </c>
      <c r="D49" s="85"/>
      <c r="E49" s="85">
        <f t="shared" si="2"/>
      </c>
      <c r="F49" s="85">
        <f t="shared" si="0"/>
        <v>0</v>
      </c>
    </row>
    <row r="50" spans="1:6" ht="14.25">
      <c r="A50" s="89" t="str">
        <f>CELKOVÁ!B57</f>
        <v>Wrzecionko Albert</v>
      </c>
      <c r="B50" s="85"/>
      <c r="C50" s="85">
        <f t="shared" si="1"/>
      </c>
      <c r="D50" s="85"/>
      <c r="E50" s="85">
        <f t="shared" si="2"/>
      </c>
      <c r="F50" s="85">
        <f t="shared" si="0"/>
        <v>0</v>
      </c>
    </row>
    <row r="51" spans="1:6" ht="14.25">
      <c r="A51" s="89" t="str">
        <f>CELKOVÁ!B58</f>
        <v>Získal Karel</v>
      </c>
      <c r="B51" s="85"/>
      <c r="C51" s="85">
        <f t="shared" si="1"/>
      </c>
      <c r="D51" s="85"/>
      <c r="E51" s="85">
        <f t="shared" si="2"/>
      </c>
      <c r="F51" s="85">
        <f t="shared" si="0"/>
        <v>0</v>
      </c>
    </row>
    <row r="52" spans="1:6" ht="14.25">
      <c r="A52" s="89" t="str">
        <f>CELKOVÁ!B59</f>
        <v>Žemlička Ladislav</v>
      </c>
      <c r="B52" s="85"/>
      <c r="C52" s="85">
        <f t="shared" si="1"/>
      </c>
      <c r="D52" s="85"/>
      <c r="E52" s="85">
        <f t="shared" si="2"/>
      </c>
      <c r="F52" s="85">
        <f t="shared" si="0"/>
        <v>0</v>
      </c>
    </row>
    <row r="53" spans="1:6" ht="14.25">
      <c r="A53" s="89" t="str">
        <f>CELKOVÁ!B60</f>
        <v>Žemličková Marie</v>
      </c>
      <c r="B53" s="85"/>
      <c r="C53" s="85">
        <f t="shared" si="1"/>
      </c>
      <c r="D53" s="85"/>
      <c r="E53" s="85">
        <f t="shared" si="2"/>
      </c>
      <c r="F53" s="85">
        <f t="shared" si="0"/>
        <v>0</v>
      </c>
    </row>
    <row r="54" spans="1:6" ht="14.25">
      <c r="A54" s="89" t="e">
        <f>CELKOVÁ!#REF!</f>
        <v>#REF!</v>
      </c>
      <c r="B54" s="85"/>
      <c r="C54" s="85">
        <f t="shared" si="1"/>
      </c>
      <c r="D54" s="85"/>
      <c r="E54" s="85">
        <f t="shared" si="2"/>
      </c>
      <c r="F54" s="85">
        <f t="shared" si="0"/>
        <v>0</v>
      </c>
    </row>
    <row r="55" spans="1:6" ht="14.25">
      <c r="A55" s="89" t="e">
        <f>CELKOVÁ!#REF!</f>
        <v>#REF!</v>
      </c>
      <c r="B55" s="85"/>
      <c r="C55" s="85">
        <f t="shared" si="1"/>
      </c>
      <c r="D55" s="85"/>
      <c r="E55" s="85">
        <f t="shared" si="2"/>
      </c>
      <c r="F55" s="85">
        <f t="shared" si="0"/>
        <v>0</v>
      </c>
    </row>
    <row r="56" spans="1:6" ht="14.25">
      <c r="A56" s="89" t="e">
        <f>CELKOVÁ!#REF!</f>
        <v>#REF!</v>
      </c>
      <c r="B56" s="85"/>
      <c r="C56" s="85">
        <f t="shared" si="1"/>
      </c>
      <c r="D56" s="85"/>
      <c r="E56" s="85">
        <f t="shared" si="2"/>
      </c>
      <c r="F56" s="85">
        <f t="shared" si="0"/>
        <v>0</v>
      </c>
    </row>
    <row r="57" spans="1:6" ht="14.25">
      <c r="A57" s="89" t="e">
        <f>CELKOVÁ!#REF!</f>
        <v>#REF!</v>
      </c>
      <c r="B57" s="85"/>
      <c r="C57" s="85">
        <f t="shared" si="1"/>
      </c>
      <c r="D57" s="85"/>
      <c r="E57" s="85">
        <f t="shared" si="2"/>
      </c>
      <c r="F57" s="85">
        <f t="shared" si="0"/>
        <v>0</v>
      </c>
    </row>
    <row r="58" spans="1:6" ht="14.25">
      <c r="A58" s="89" t="e">
        <f>CELKOVÁ!#REF!</f>
        <v>#REF!</v>
      </c>
      <c r="B58" s="85"/>
      <c r="C58" s="85">
        <f t="shared" si="1"/>
      </c>
      <c r="D58" s="85"/>
      <c r="E58" s="85">
        <f t="shared" si="2"/>
      </c>
      <c r="F58" s="85">
        <f t="shared" si="0"/>
        <v>0</v>
      </c>
    </row>
    <row r="59" spans="1:6" ht="14.25">
      <c r="A59" s="89" t="e">
        <f>CELKOVÁ!#REF!</f>
        <v>#REF!</v>
      </c>
      <c r="B59" s="85"/>
      <c r="C59" s="85">
        <f t="shared" si="1"/>
      </c>
      <c r="D59" s="85"/>
      <c r="E59" s="85">
        <f t="shared" si="2"/>
      </c>
      <c r="F59" s="85">
        <f t="shared" si="0"/>
        <v>0</v>
      </c>
    </row>
    <row r="60" spans="1:6" ht="14.25">
      <c r="A60" s="89" t="e">
        <f>CELKOVÁ!#REF!</f>
        <v>#REF!</v>
      </c>
      <c r="B60" s="85"/>
      <c r="C60" s="85">
        <f t="shared" si="1"/>
      </c>
      <c r="D60" s="85"/>
      <c r="E60" s="85">
        <f t="shared" si="2"/>
      </c>
      <c r="F60" s="85">
        <f t="shared" si="0"/>
        <v>0</v>
      </c>
    </row>
    <row r="61" spans="1:6" ht="14.25">
      <c r="A61" s="89" t="e">
        <f>CELKOVÁ!#REF!</f>
        <v>#REF!</v>
      </c>
      <c r="B61" s="85"/>
      <c r="C61" s="85">
        <f t="shared" si="1"/>
      </c>
      <c r="D61" s="85"/>
      <c r="E61" s="85">
        <f t="shared" si="2"/>
      </c>
      <c r="F61" s="85">
        <f t="shared" si="0"/>
        <v>0</v>
      </c>
    </row>
    <row r="62" spans="1:6" ht="14.25">
      <c r="A62" s="89" t="e">
        <f>CELKOVÁ!#REF!</f>
        <v>#REF!</v>
      </c>
      <c r="B62" s="85"/>
      <c r="C62" s="85">
        <f t="shared" si="1"/>
      </c>
      <c r="D62" s="85"/>
      <c r="E62" s="85">
        <f t="shared" si="2"/>
      </c>
      <c r="F62" s="85">
        <f t="shared" si="0"/>
        <v>0</v>
      </c>
    </row>
    <row r="63" spans="1:6" ht="14.25">
      <c r="A63" s="89" t="e">
        <f>CELKOVÁ!#REF!</f>
        <v>#REF!</v>
      </c>
      <c r="B63" s="85"/>
      <c r="C63" s="85">
        <f t="shared" si="1"/>
      </c>
      <c r="D63" s="85"/>
      <c r="E63" s="85">
        <f t="shared" si="2"/>
      </c>
      <c r="F63" s="85">
        <f t="shared" si="0"/>
        <v>0</v>
      </c>
    </row>
    <row r="64" spans="1:6" ht="14.25">
      <c r="A64" s="89" t="e">
        <f>CELKOVÁ!#REF!</f>
        <v>#REF!</v>
      </c>
      <c r="B64" s="85"/>
      <c r="C64" s="85">
        <f t="shared" si="1"/>
      </c>
      <c r="D64" s="85"/>
      <c r="E64" s="85">
        <f t="shared" si="2"/>
      </c>
      <c r="F64" s="85">
        <f t="shared" si="0"/>
        <v>0</v>
      </c>
    </row>
    <row r="65" spans="1:6" ht="14.25">
      <c r="A65" s="89" t="e">
        <f>CELKOVÁ!#REF!</f>
        <v>#REF!</v>
      </c>
      <c r="B65" s="85"/>
      <c r="C65" s="85">
        <f t="shared" si="1"/>
      </c>
      <c r="D65" s="85"/>
      <c r="E65" s="85">
        <f t="shared" si="2"/>
      </c>
      <c r="F65" s="85">
        <f t="shared" si="0"/>
        <v>0</v>
      </c>
    </row>
    <row r="66" spans="1:6" ht="14.25">
      <c r="A66" s="89" t="e">
        <f>CELKOVÁ!#REF!</f>
        <v>#REF!</v>
      </c>
      <c r="B66" s="85"/>
      <c r="C66" s="85">
        <f t="shared" si="1"/>
      </c>
      <c r="D66" s="85"/>
      <c r="E66" s="85">
        <f t="shared" si="2"/>
      </c>
      <c r="F66" s="85">
        <f t="shared" si="0"/>
        <v>0</v>
      </c>
    </row>
  </sheetData>
  <sheetProtection/>
  <printOptions/>
  <pageMargins left="0.5511811023622047" right="0.31496062992125984" top="0.03937007874015748" bottom="0.03937007874015748" header="0.15748031496062992" footer="0.15748031496062992"/>
  <pageSetup orientation="portrait" paperSize="9" scale="200" r:id="rId1"/>
  <ignoredErrors>
    <ignoredError sqref="C7:C66 E7:E66 F7:F66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8"/>
  <sheetViews>
    <sheetView tabSelected="1" zoomScale="145" zoomScaleNormal="145" zoomScalePageLayoutView="0" workbookViewId="0" topLeftCell="A1">
      <selection activeCell="A61" sqref="A61"/>
    </sheetView>
  </sheetViews>
  <sheetFormatPr defaultColWidth="9.00390625" defaultRowHeight="12.75"/>
  <cols>
    <col min="1" max="1" width="6.75390625" style="0" customWidth="1"/>
    <col min="2" max="2" width="20.00390625" style="0" customWidth="1"/>
    <col min="3" max="3" width="14.125" style="0" customWidth="1"/>
    <col min="4" max="4" width="7.75390625" style="0" customWidth="1"/>
    <col min="5" max="9" width="6.75390625" style="0" customWidth="1"/>
    <col min="10" max="11" width="8.75390625" style="0" customWidth="1"/>
  </cols>
  <sheetData>
    <row r="1" spans="1:11" ht="27.75" customHeight="1" thickBot="1">
      <c r="A1" s="113" t="s">
        <v>24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2" spans="1:11" ht="12.75">
      <c r="A2" s="111" t="s">
        <v>3</v>
      </c>
      <c r="B2" s="112"/>
      <c r="C2" s="121" t="s">
        <v>6</v>
      </c>
      <c r="D2" s="122"/>
      <c r="E2" s="112"/>
      <c r="F2" s="121" t="s">
        <v>7</v>
      </c>
      <c r="G2" s="122"/>
      <c r="H2" s="122"/>
      <c r="I2" s="122"/>
      <c r="J2" s="112"/>
      <c r="K2" s="34" t="s">
        <v>45</v>
      </c>
    </row>
    <row r="3" spans="1:11" ht="37.5" customHeight="1">
      <c r="A3" s="123" t="s">
        <v>76</v>
      </c>
      <c r="B3" s="124"/>
      <c r="C3" s="127">
        <v>2024</v>
      </c>
      <c r="D3" s="128"/>
      <c r="E3" s="128"/>
      <c r="F3" s="114" t="s">
        <v>77</v>
      </c>
      <c r="G3" s="115"/>
      <c r="H3" s="115"/>
      <c r="I3" s="115"/>
      <c r="J3" s="116"/>
      <c r="K3" s="55" t="s">
        <v>78</v>
      </c>
    </row>
    <row r="4" spans="1:11" ht="12.75">
      <c r="A4" s="58"/>
      <c r="B4" s="60" t="s">
        <v>4</v>
      </c>
      <c r="C4" s="117">
        <v>45388</v>
      </c>
      <c r="D4" s="117"/>
      <c r="E4" s="118"/>
      <c r="F4" s="125" t="s">
        <v>13</v>
      </c>
      <c r="G4" s="126"/>
      <c r="H4" s="126"/>
      <c r="I4" s="129" t="s">
        <v>53</v>
      </c>
      <c r="J4" s="129"/>
      <c r="K4" s="130"/>
    </row>
    <row r="5" spans="1:11" ht="12.75">
      <c r="A5" s="58"/>
      <c r="B5" s="46" t="s">
        <v>5</v>
      </c>
      <c r="C5" s="119" t="s">
        <v>49</v>
      </c>
      <c r="D5" s="119"/>
      <c r="E5" s="120"/>
      <c r="F5" s="109" t="s">
        <v>14</v>
      </c>
      <c r="G5" s="110"/>
      <c r="H5" s="110"/>
      <c r="I5" s="99" t="s">
        <v>52</v>
      </c>
      <c r="J5" s="99"/>
      <c r="K5" s="100"/>
    </row>
    <row r="6" spans="1:11" ht="12.75">
      <c r="A6" s="58"/>
      <c r="B6" s="56" t="s">
        <v>15</v>
      </c>
      <c r="C6" s="101" t="s">
        <v>178</v>
      </c>
      <c r="D6" s="102"/>
      <c r="E6" s="102"/>
      <c r="F6" s="102"/>
      <c r="G6" s="102"/>
      <c r="H6" s="102"/>
      <c r="I6" s="102"/>
      <c r="J6" s="102"/>
      <c r="K6" s="103"/>
    </row>
    <row r="7" spans="1:11" ht="12.75">
      <c r="A7" s="58"/>
      <c r="B7" s="56" t="s">
        <v>16</v>
      </c>
      <c r="C7" s="101" t="s">
        <v>26</v>
      </c>
      <c r="D7" s="102"/>
      <c r="E7" s="102"/>
      <c r="F7" s="102"/>
      <c r="G7" s="102"/>
      <c r="H7" s="102"/>
      <c r="I7" s="102"/>
      <c r="J7" s="102"/>
      <c r="K7" s="103"/>
    </row>
    <row r="8" spans="1:11" ht="12.75">
      <c r="A8" s="58"/>
      <c r="B8" s="56" t="s">
        <v>17</v>
      </c>
      <c r="C8" s="101" t="s">
        <v>29</v>
      </c>
      <c r="D8" s="102"/>
      <c r="E8" s="102"/>
      <c r="F8" s="102"/>
      <c r="G8" s="102"/>
      <c r="H8" s="102"/>
      <c r="I8" s="102"/>
      <c r="J8" s="102"/>
      <c r="K8" s="103"/>
    </row>
    <row r="9" spans="1:11" ht="12.75">
      <c r="A9" s="58"/>
      <c r="B9" s="56" t="s">
        <v>18</v>
      </c>
      <c r="C9" s="101" t="s">
        <v>79</v>
      </c>
      <c r="D9" s="102"/>
      <c r="E9" s="102"/>
      <c r="F9" s="102"/>
      <c r="G9" s="102"/>
      <c r="H9" s="102"/>
      <c r="I9" s="102"/>
      <c r="J9" s="102"/>
      <c r="K9" s="103"/>
    </row>
    <row r="10" spans="1:11" ht="13.5" thickBot="1">
      <c r="A10" s="59"/>
      <c r="B10" s="57" t="s">
        <v>47</v>
      </c>
      <c r="C10" s="104" t="s">
        <v>80</v>
      </c>
      <c r="D10" s="105"/>
      <c r="E10" s="105"/>
      <c r="F10" s="105"/>
      <c r="G10" s="105"/>
      <c r="H10" s="105"/>
      <c r="I10" s="105"/>
      <c r="J10" s="105"/>
      <c r="K10" s="106"/>
    </row>
    <row r="11" spans="1:11" ht="6.75" customHeight="1" thickBot="1">
      <c r="A11" s="7"/>
      <c r="B11" s="7"/>
      <c r="C11" s="6"/>
      <c r="D11" s="6"/>
      <c r="E11" s="6"/>
      <c r="F11" s="6"/>
      <c r="G11" s="6"/>
      <c r="H11" s="6"/>
      <c r="I11" s="6"/>
      <c r="J11" s="6"/>
      <c r="K11" s="6"/>
    </row>
    <row r="12" spans="1:11" ht="12.75" customHeight="1">
      <c r="A12" s="97" t="s">
        <v>12</v>
      </c>
      <c r="B12" s="53" t="s">
        <v>8</v>
      </c>
      <c r="C12" s="92" t="s">
        <v>2</v>
      </c>
      <c r="D12" s="32" t="s">
        <v>0</v>
      </c>
      <c r="E12" s="94" t="s">
        <v>9</v>
      </c>
      <c r="F12" s="95"/>
      <c r="G12" s="95"/>
      <c r="H12" s="95"/>
      <c r="I12" s="96"/>
      <c r="J12" s="107" t="s">
        <v>25</v>
      </c>
      <c r="K12" s="34" t="s">
        <v>10</v>
      </c>
    </row>
    <row r="13" spans="1:11" ht="12.75" customHeight="1" thickBot="1">
      <c r="A13" s="98"/>
      <c r="B13" s="54"/>
      <c r="C13" s="93"/>
      <c r="D13" s="33" t="s">
        <v>11</v>
      </c>
      <c r="E13" s="30">
        <v>1</v>
      </c>
      <c r="F13" s="31">
        <v>2</v>
      </c>
      <c r="G13" s="31">
        <v>3</v>
      </c>
      <c r="H13" s="35">
        <v>4</v>
      </c>
      <c r="I13" s="27">
        <v>5</v>
      </c>
      <c r="J13" s="108"/>
      <c r="K13" s="76" t="s">
        <v>0</v>
      </c>
    </row>
    <row r="14" spans="1:11" ht="12.75">
      <c r="A14" s="68">
        <v>1</v>
      </c>
      <c r="B14" s="69" t="s">
        <v>142</v>
      </c>
      <c r="C14" s="70" t="s">
        <v>143</v>
      </c>
      <c r="D14" s="71" t="s">
        <v>144</v>
      </c>
      <c r="E14" s="90">
        <v>146</v>
      </c>
      <c r="F14" s="72">
        <v>82.58</v>
      </c>
      <c r="G14" s="72">
        <v>99.86</v>
      </c>
      <c r="H14" s="72">
        <v>39.03</v>
      </c>
      <c r="I14" s="72">
        <v>64.88</v>
      </c>
      <c r="J14" s="73">
        <v>432.35</v>
      </c>
      <c r="K14" s="37">
        <v>29</v>
      </c>
    </row>
    <row r="15" spans="1:11" ht="12.75">
      <c r="A15" s="26">
        <v>2</v>
      </c>
      <c r="B15" s="49" t="s">
        <v>128</v>
      </c>
      <c r="C15" s="28" t="s">
        <v>129</v>
      </c>
      <c r="D15" s="29" t="s">
        <v>130</v>
      </c>
      <c r="E15" s="91">
        <v>147</v>
      </c>
      <c r="F15" s="51">
        <v>84.68</v>
      </c>
      <c r="G15" s="51">
        <v>89.53</v>
      </c>
      <c r="H15" s="51">
        <v>40.26</v>
      </c>
      <c r="I15" s="51">
        <v>52.7</v>
      </c>
      <c r="J15" s="42">
        <v>414.17</v>
      </c>
      <c r="K15" s="36">
        <v>23</v>
      </c>
    </row>
    <row r="16" spans="1:11" ht="12.75">
      <c r="A16" s="26">
        <v>3</v>
      </c>
      <c r="B16" s="49" t="s">
        <v>151</v>
      </c>
      <c r="C16" s="28" t="s">
        <v>90</v>
      </c>
      <c r="D16" s="29" t="s">
        <v>150</v>
      </c>
      <c r="E16" s="91">
        <v>139</v>
      </c>
      <c r="F16" s="51">
        <v>77.08</v>
      </c>
      <c r="G16" s="51">
        <v>90.86</v>
      </c>
      <c r="H16" s="51">
        <v>38.99</v>
      </c>
      <c r="I16" s="51">
        <v>67.7</v>
      </c>
      <c r="J16" s="42">
        <v>413.63</v>
      </c>
      <c r="K16" s="36">
        <v>34</v>
      </c>
    </row>
    <row r="17" spans="1:11" ht="12.75">
      <c r="A17" s="26">
        <v>4</v>
      </c>
      <c r="B17" s="49" t="s">
        <v>167</v>
      </c>
      <c r="C17" s="29" t="s">
        <v>85</v>
      </c>
      <c r="D17" s="29" t="s">
        <v>168</v>
      </c>
      <c r="E17" s="91">
        <v>140</v>
      </c>
      <c r="F17" s="51">
        <v>58.31</v>
      </c>
      <c r="G17" s="51">
        <v>94.39</v>
      </c>
      <c r="H17" s="51">
        <v>39.16</v>
      </c>
      <c r="I17" s="51">
        <v>78.23</v>
      </c>
      <c r="J17" s="42">
        <v>410.09</v>
      </c>
      <c r="K17" s="36">
        <v>43</v>
      </c>
    </row>
    <row r="18" spans="1:11" ht="12.75">
      <c r="A18" s="26">
        <v>5</v>
      </c>
      <c r="B18" s="49" t="s">
        <v>84</v>
      </c>
      <c r="C18" s="28" t="s">
        <v>85</v>
      </c>
      <c r="D18" s="29" t="s">
        <v>86</v>
      </c>
      <c r="E18" s="91">
        <v>144</v>
      </c>
      <c r="F18" s="51">
        <v>75.46</v>
      </c>
      <c r="G18" s="51">
        <v>100.52</v>
      </c>
      <c r="H18" s="51">
        <v>29.73</v>
      </c>
      <c r="I18" s="51">
        <v>59.47</v>
      </c>
      <c r="J18" s="42">
        <v>409.18</v>
      </c>
      <c r="K18" s="36">
        <v>2</v>
      </c>
    </row>
    <row r="19" spans="1:11" ht="12.75">
      <c r="A19" s="26">
        <v>6</v>
      </c>
      <c r="B19" s="49" t="s">
        <v>97</v>
      </c>
      <c r="C19" s="28" t="s">
        <v>85</v>
      </c>
      <c r="D19" s="29" t="s">
        <v>98</v>
      </c>
      <c r="E19" s="91">
        <v>139</v>
      </c>
      <c r="F19" s="51">
        <v>80.85</v>
      </c>
      <c r="G19" s="51">
        <v>88.58</v>
      </c>
      <c r="H19" s="51">
        <v>38.91</v>
      </c>
      <c r="I19" s="51">
        <v>61.29</v>
      </c>
      <c r="J19" s="42">
        <v>408.63</v>
      </c>
      <c r="K19" s="36">
        <v>8</v>
      </c>
    </row>
    <row r="20" spans="1:11" ht="12.75">
      <c r="A20" s="26">
        <v>7</v>
      </c>
      <c r="B20" s="49" t="s">
        <v>149</v>
      </c>
      <c r="C20" s="28" t="s">
        <v>90</v>
      </c>
      <c r="D20" s="29" t="s">
        <v>150</v>
      </c>
      <c r="E20" s="91">
        <v>139</v>
      </c>
      <c r="F20" s="51">
        <v>84.03</v>
      </c>
      <c r="G20" s="51">
        <v>77.99</v>
      </c>
      <c r="H20" s="51">
        <v>41.73</v>
      </c>
      <c r="I20" s="51">
        <v>62.45</v>
      </c>
      <c r="J20" s="42">
        <v>405.2</v>
      </c>
      <c r="K20" s="36">
        <v>33</v>
      </c>
    </row>
    <row r="21" spans="1:11" ht="12.75">
      <c r="A21" s="26">
        <v>8</v>
      </c>
      <c r="B21" s="49" t="s">
        <v>158</v>
      </c>
      <c r="C21" s="28" t="s">
        <v>82</v>
      </c>
      <c r="D21" s="29" t="s">
        <v>159</v>
      </c>
      <c r="E21" s="91">
        <v>145</v>
      </c>
      <c r="F21" s="51">
        <v>79.61</v>
      </c>
      <c r="G21" s="51">
        <v>92.99</v>
      </c>
      <c r="H21" s="51">
        <v>36.79</v>
      </c>
      <c r="I21" s="51">
        <v>49.73</v>
      </c>
      <c r="J21" s="42">
        <v>404.12</v>
      </c>
      <c r="K21" s="36">
        <v>38</v>
      </c>
    </row>
    <row r="22" spans="1:11" ht="12.75">
      <c r="A22" s="26">
        <v>9</v>
      </c>
      <c r="B22" s="49" t="s">
        <v>152</v>
      </c>
      <c r="C22" s="28" t="s">
        <v>82</v>
      </c>
      <c r="D22" s="29" t="s">
        <v>153</v>
      </c>
      <c r="E22" s="91">
        <v>139</v>
      </c>
      <c r="F22" s="51">
        <v>88.81</v>
      </c>
      <c r="G22" s="51">
        <v>68.68</v>
      </c>
      <c r="H22" s="51">
        <v>37.35</v>
      </c>
      <c r="I22" s="51">
        <v>46.51</v>
      </c>
      <c r="J22" s="42">
        <v>380.35</v>
      </c>
      <c r="K22" s="36">
        <v>35</v>
      </c>
    </row>
    <row r="23" spans="1:11" ht="12.75">
      <c r="A23" s="26">
        <v>10</v>
      </c>
      <c r="B23" s="49" t="s">
        <v>106</v>
      </c>
      <c r="C23" s="28" t="s">
        <v>85</v>
      </c>
      <c r="D23" s="29" t="s">
        <v>107</v>
      </c>
      <c r="E23" s="91">
        <v>127</v>
      </c>
      <c r="F23" s="51">
        <v>66.16</v>
      </c>
      <c r="G23" s="51">
        <v>98.95</v>
      </c>
      <c r="H23" s="51">
        <v>29.44</v>
      </c>
      <c r="I23" s="51">
        <v>58.57</v>
      </c>
      <c r="J23" s="42">
        <v>380.12</v>
      </c>
      <c r="K23" s="36">
        <v>12</v>
      </c>
    </row>
    <row r="24" spans="1:11" ht="12.75">
      <c r="A24" s="26">
        <v>11</v>
      </c>
      <c r="B24" s="49" t="s">
        <v>103</v>
      </c>
      <c r="C24" s="28" t="s">
        <v>101</v>
      </c>
      <c r="D24" s="29" t="s">
        <v>104</v>
      </c>
      <c r="E24" s="91">
        <v>141</v>
      </c>
      <c r="F24" s="51">
        <v>66.44</v>
      </c>
      <c r="G24" s="51">
        <v>78.8</v>
      </c>
      <c r="H24" s="51">
        <v>29.34</v>
      </c>
      <c r="I24" s="51">
        <v>57.9</v>
      </c>
      <c r="J24" s="42">
        <v>373.48</v>
      </c>
      <c r="K24" s="36">
        <v>10</v>
      </c>
    </row>
    <row r="25" spans="1:11" ht="12.75">
      <c r="A25" s="26">
        <v>12</v>
      </c>
      <c r="B25" s="49" t="s">
        <v>135</v>
      </c>
      <c r="C25" s="28" t="s">
        <v>82</v>
      </c>
      <c r="D25" s="29" t="s">
        <v>136</v>
      </c>
      <c r="E25" s="91">
        <v>134</v>
      </c>
      <c r="F25" s="51">
        <v>58.38</v>
      </c>
      <c r="G25" s="51">
        <v>91.64</v>
      </c>
      <c r="H25" s="51">
        <v>30.25</v>
      </c>
      <c r="I25" s="51">
        <v>57.85</v>
      </c>
      <c r="J25" s="42">
        <v>372.12</v>
      </c>
      <c r="K25" s="36">
        <v>26</v>
      </c>
    </row>
    <row r="26" spans="1:11" ht="12.75">
      <c r="A26" s="26">
        <v>13</v>
      </c>
      <c r="B26" s="49" t="s">
        <v>165</v>
      </c>
      <c r="C26" s="28" t="s">
        <v>82</v>
      </c>
      <c r="D26" s="29" t="s">
        <v>166</v>
      </c>
      <c r="E26" s="91">
        <v>144</v>
      </c>
      <c r="F26" s="51">
        <v>67.32</v>
      </c>
      <c r="G26" s="51">
        <v>74.48</v>
      </c>
      <c r="H26" s="51">
        <v>34</v>
      </c>
      <c r="I26" s="51">
        <v>49.15</v>
      </c>
      <c r="J26" s="42">
        <v>368.95</v>
      </c>
      <c r="K26" s="36">
        <v>42</v>
      </c>
    </row>
    <row r="27" spans="1:11" ht="12.75">
      <c r="A27" s="26">
        <v>14</v>
      </c>
      <c r="B27" s="49" t="s">
        <v>146</v>
      </c>
      <c r="C27" s="28" t="s">
        <v>147</v>
      </c>
      <c r="D27" s="29"/>
      <c r="E27" s="91">
        <v>138</v>
      </c>
      <c r="F27" s="51">
        <v>82.75</v>
      </c>
      <c r="G27" s="51">
        <v>73.38</v>
      </c>
      <c r="H27" s="51">
        <v>26.69</v>
      </c>
      <c r="I27" s="51">
        <v>45.01</v>
      </c>
      <c r="J27" s="42">
        <v>365.83</v>
      </c>
      <c r="K27" s="36">
        <v>31</v>
      </c>
    </row>
    <row r="28" spans="1:11" ht="12.75">
      <c r="A28" s="26">
        <v>15</v>
      </c>
      <c r="B28" s="49" t="s">
        <v>89</v>
      </c>
      <c r="C28" s="28" t="s">
        <v>90</v>
      </c>
      <c r="D28" s="29" t="s">
        <v>91</v>
      </c>
      <c r="E28" s="91">
        <v>131</v>
      </c>
      <c r="F28" s="51">
        <v>47.15</v>
      </c>
      <c r="G28" s="51">
        <v>85.15</v>
      </c>
      <c r="H28" s="51">
        <v>40.81</v>
      </c>
      <c r="I28" s="51">
        <v>58.69</v>
      </c>
      <c r="J28" s="42">
        <v>362.8</v>
      </c>
      <c r="K28" s="36">
        <v>4</v>
      </c>
    </row>
    <row r="29" spans="1:11" ht="12.75">
      <c r="A29" s="26">
        <v>16</v>
      </c>
      <c r="B29" s="49" t="s">
        <v>145</v>
      </c>
      <c r="C29" s="28" t="s">
        <v>143</v>
      </c>
      <c r="D29" s="29" t="s">
        <v>144</v>
      </c>
      <c r="E29" s="91">
        <v>143</v>
      </c>
      <c r="F29" s="51">
        <v>77.79</v>
      </c>
      <c r="G29" s="51">
        <v>83.61</v>
      </c>
      <c r="H29" s="51">
        <v>36.86</v>
      </c>
      <c r="I29" s="51">
        <v>21.29</v>
      </c>
      <c r="J29" s="42">
        <v>362.55</v>
      </c>
      <c r="K29" s="36">
        <v>30</v>
      </c>
    </row>
    <row r="30" spans="1:11" ht="12.75">
      <c r="A30" s="26">
        <v>17</v>
      </c>
      <c r="B30" s="49" t="s">
        <v>126</v>
      </c>
      <c r="C30" s="28" t="s">
        <v>85</v>
      </c>
      <c r="D30" s="29" t="s">
        <v>127</v>
      </c>
      <c r="E30" s="91">
        <v>131</v>
      </c>
      <c r="F30" s="51">
        <v>63.87</v>
      </c>
      <c r="G30" s="51">
        <v>52.45</v>
      </c>
      <c r="H30" s="51">
        <v>34.75</v>
      </c>
      <c r="I30" s="51">
        <v>77.17</v>
      </c>
      <c r="J30" s="42">
        <v>359.24</v>
      </c>
      <c r="K30" s="36">
        <v>22</v>
      </c>
    </row>
    <row r="31" spans="1:11" ht="12.75">
      <c r="A31" s="26">
        <v>18</v>
      </c>
      <c r="B31" s="49" t="s">
        <v>154</v>
      </c>
      <c r="C31" s="28" t="s">
        <v>101</v>
      </c>
      <c r="D31" s="29" t="s">
        <v>155</v>
      </c>
      <c r="E31" s="91">
        <v>134</v>
      </c>
      <c r="F31" s="51">
        <v>65.56</v>
      </c>
      <c r="G31" s="51">
        <v>82.05</v>
      </c>
      <c r="H31" s="51">
        <v>21.5</v>
      </c>
      <c r="I31" s="51">
        <v>56.1</v>
      </c>
      <c r="J31" s="42">
        <v>359.21</v>
      </c>
      <c r="K31" s="36">
        <v>36</v>
      </c>
    </row>
    <row r="32" spans="1:11" ht="12.75">
      <c r="A32" s="26">
        <v>19</v>
      </c>
      <c r="B32" s="49" t="s">
        <v>162</v>
      </c>
      <c r="C32" s="28" t="s">
        <v>85</v>
      </c>
      <c r="D32" s="29" t="s">
        <v>161</v>
      </c>
      <c r="E32" s="91">
        <v>137</v>
      </c>
      <c r="F32" s="51">
        <v>62.19</v>
      </c>
      <c r="G32" s="51">
        <v>60.25</v>
      </c>
      <c r="H32" s="51">
        <v>31.89</v>
      </c>
      <c r="I32" s="51">
        <v>64.18</v>
      </c>
      <c r="J32" s="42">
        <v>355.51</v>
      </c>
      <c r="K32" s="36">
        <v>40</v>
      </c>
    </row>
    <row r="33" spans="1:11" ht="12.75">
      <c r="A33" s="26">
        <v>20</v>
      </c>
      <c r="B33" s="49" t="s">
        <v>111</v>
      </c>
      <c r="C33" s="28" t="s">
        <v>101</v>
      </c>
      <c r="D33" s="29" t="s">
        <v>112</v>
      </c>
      <c r="E33" s="91">
        <v>134</v>
      </c>
      <c r="F33" s="51">
        <v>75.02</v>
      </c>
      <c r="G33" s="51">
        <v>92.05</v>
      </c>
      <c r="H33" s="51">
        <v>36.06</v>
      </c>
      <c r="I33" s="51">
        <v>17.49</v>
      </c>
      <c r="J33" s="42">
        <v>354.62</v>
      </c>
      <c r="K33" s="36">
        <v>14</v>
      </c>
    </row>
    <row r="34" spans="1:11" ht="12.75">
      <c r="A34" s="26">
        <v>21</v>
      </c>
      <c r="B34" s="49" t="s">
        <v>137</v>
      </c>
      <c r="C34" s="29" t="s">
        <v>138</v>
      </c>
      <c r="D34" s="29" t="s">
        <v>139</v>
      </c>
      <c r="E34" s="91">
        <v>138</v>
      </c>
      <c r="F34" s="51">
        <v>65.14</v>
      </c>
      <c r="G34" s="51">
        <v>81.59</v>
      </c>
      <c r="H34" s="51">
        <v>33.51</v>
      </c>
      <c r="I34" s="51">
        <v>32.8</v>
      </c>
      <c r="J34" s="42">
        <v>351.04</v>
      </c>
      <c r="K34" s="36">
        <v>27</v>
      </c>
    </row>
    <row r="35" spans="1:11" ht="12.75">
      <c r="A35" s="26">
        <v>22</v>
      </c>
      <c r="B35" s="49" t="s">
        <v>117</v>
      </c>
      <c r="C35" s="28" t="s">
        <v>85</v>
      </c>
      <c r="D35" s="29" t="s">
        <v>118</v>
      </c>
      <c r="E35" s="91">
        <v>140</v>
      </c>
      <c r="F35" s="51">
        <v>76.24</v>
      </c>
      <c r="G35" s="51">
        <v>71.25</v>
      </c>
      <c r="H35" s="51">
        <v>20.87</v>
      </c>
      <c r="I35" s="51">
        <v>40.75</v>
      </c>
      <c r="J35" s="42">
        <v>349.11</v>
      </c>
      <c r="K35" s="36">
        <v>17</v>
      </c>
    </row>
    <row r="36" spans="1:11" ht="12.75">
      <c r="A36" s="26">
        <v>23</v>
      </c>
      <c r="B36" s="49" t="s">
        <v>92</v>
      </c>
      <c r="C36" s="28" t="s">
        <v>90</v>
      </c>
      <c r="D36" s="29" t="s">
        <v>91</v>
      </c>
      <c r="E36" s="91">
        <v>141</v>
      </c>
      <c r="F36" s="51">
        <v>39.63</v>
      </c>
      <c r="G36" s="51">
        <v>82.6</v>
      </c>
      <c r="H36" s="51">
        <v>35</v>
      </c>
      <c r="I36" s="51">
        <v>48.04</v>
      </c>
      <c r="J36" s="42">
        <v>346.27</v>
      </c>
      <c r="K36" s="36">
        <v>5</v>
      </c>
    </row>
    <row r="37" spans="1:11" ht="12.75">
      <c r="A37" s="26">
        <v>24</v>
      </c>
      <c r="B37" s="49" t="s">
        <v>81</v>
      </c>
      <c r="C37" s="28" t="s">
        <v>82</v>
      </c>
      <c r="D37" s="29" t="s">
        <v>83</v>
      </c>
      <c r="E37" s="91">
        <v>139</v>
      </c>
      <c r="F37" s="51">
        <v>61.7</v>
      </c>
      <c r="G37" s="51">
        <v>64.23</v>
      </c>
      <c r="H37" s="51">
        <v>17.11</v>
      </c>
      <c r="I37" s="51">
        <v>59.55</v>
      </c>
      <c r="J37" s="42">
        <v>341.59</v>
      </c>
      <c r="K37" s="36">
        <v>1</v>
      </c>
    </row>
    <row r="38" spans="1:11" ht="12.75">
      <c r="A38" s="26">
        <v>25</v>
      </c>
      <c r="B38" s="49" t="s">
        <v>156</v>
      </c>
      <c r="C38" s="28" t="s">
        <v>82</v>
      </c>
      <c r="D38" s="29" t="s">
        <v>157</v>
      </c>
      <c r="E38" s="91">
        <v>134</v>
      </c>
      <c r="F38" s="51">
        <v>52.25</v>
      </c>
      <c r="G38" s="51">
        <v>82.11</v>
      </c>
      <c r="H38" s="51">
        <v>12.69</v>
      </c>
      <c r="I38" s="51">
        <v>55.08</v>
      </c>
      <c r="J38" s="42">
        <v>336.13</v>
      </c>
      <c r="K38" s="36">
        <v>37</v>
      </c>
    </row>
    <row r="39" spans="1:11" ht="12.75">
      <c r="A39" s="26">
        <v>26</v>
      </c>
      <c r="B39" s="49" t="s">
        <v>176</v>
      </c>
      <c r="C39" s="28" t="s">
        <v>143</v>
      </c>
      <c r="D39" s="29" t="s">
        <v>177</v>
      </c>
      <c r="E39" s="91">
        <v>123</v>
      </c>
      <c r="F39" s="51">
        <v>68.99</v>
      </c>
      <c r="G39" s="51">
        <v>60.28</v>
      </c>
      <c r="H39" s="51">
        <v>32.09</v>
      </c>
      <c r="I39" s="51">
        <v>50.93</v>
      </c>
      <c r="J39" s="42">
        <v>335.29</v>
      </c>
      <c r="K39" s="36">
        <v>47</v>
      </c>
    </row>
    <row r="40" spans="1:11" ht="12.75">
      <c r="A40" s="26">
        <v>27</v>
      </c>
      <c r="B40" s="49" t="s">
        <v>95</v>
      </c>
      <c r="C40" s="28" t="s">
        <v>85</v>
      </c>
      <c r="D40" s="29" t="s">
        <v>96</v>
      </c>
      <c r="E40" s="91">
        <v>134</v>
      </c>
      <c r="F40" s="51">
        <v>62.97</v>
      </c>
      <c r="G40" s="51">
        <v>63.13</v>
      </c>
      <c r="H40" s="51">
        <v>35.02</v>
      </c>
      <c r="I40" s="51">
        <v>38.31</v>
      </c>
      <c r="J40" s="42">
        <v>333.43</v>
      </c>
      <c r="K40" s="36">
        <v>7</v>
      </c>
    </row>
    <row r="41" spans="1:11" ht="12.75">
      <c r="A41" s="26">
        <v>28</v>
      </c>
      <c r="B41" s="49" t="s">
        <v>122</v>
      </c>
      <c r="C41" s="28" t="s">
        <v>85</v>
      </c>
      <c r="D41" s="29" t="s">
        <v>123</v>
      </c>
      <c r="E41" s="91">
        <v>136</v>
      </c>
      <c r="F41" s="51">
        <v>48.57</v>
      </c>
      <c r="G41" s="51">
        <v>92.87</v>
      </c>
      <c r="H41" s="51">
        <v>30.02</v>
      </c>
      <c r="I41" s="51">
        <v>20.94</v>
      </c>
      <c r="J41" s="42">
        <v>328.4</v>
      </c>
      <c r="K41" s="36">
        <v>20</v>
      </c>
    </row>
    <row r="42" spans="1:11" ht="12.75">
      <c r="A42" s="26">
        <v>29</v>
      </c>
      <c r="B42" s="49" t="s">
        <v>100</v>
      </c>
      <c r="C42" s="28" t="s">
        <v>101</v>
      </c>
      <c r="D42" s="29" t="s">
        <v>102</v>
      </c>
      <c r="E42" s="91">
        <v>141</v>
      </c>
      <c r="F42" s="51">
        <v>60.77</v>
      </c>
      <c r="G42" s="51">
        <v>79.23</v>
      </c>
      <c r="H42" s="51">
        <v>19.28</v>
      </c>
      <c r="I42" s="51">
        <v>27.55</v>
      </c>
      <c r="J42" s="42">
        <v>327.83</v>
      </c>
      <c r="K42" s="36">
        <v>9</v>
      </c>
    </row>
    <row r="43" spans="1:11" ht="12.75">
      <c r="A43" s="26">
        <v>30</v>
      </c>
      <c r="B43" s="49" t="s">
        <v>93</v>
      </c>
      <c r="C43" s="29" t="s">
        <v>85</v>
      </c>
      <c r="D43" s="29" t="s">
        <v>94</v>
      </c>
      <c r="E43" s="91">
        <v>132</v>
      </c>
      <c r="F43" s="51">
        <v>75.89</v>
      </c>
      <c r="G43" s="51">
        <v>52.67</v>
      </c>
      <c r="H43" s="51">
        <v>17.87</v>
      </c>
      <c r="I43" s="51">
        <v>46.51</v>
      </c>
      <c r="J43" s="42">
        <v>324.94</v>
      </c>
      <c r="K43" s="36">
        <v>6</v>
      </c>
    </row>
    <row r="44" spans="1:11" ht="12.75">
      <c r="A44" s="26">
        <v>31</v>
      </c>
      <c r="B44" s="49" t="s">
        <v>121</v>
      </c>
      <c r="C44" s="28" t="s">
        <v>120</v>
      </c>
      <c r="D44" s="29"/>
      <c r="E44" s="91">
        <v>130</v>
      </c>
      <c r="F44" s="51">
        <v>57.9</v>
      </c>
      <c r="G44" s="51">
        <v>63.51</v>
      </c>
      <c r="H44" s="51">
        <v>14.81</v>
      </c>
      <c r="I44" s="51">
        <v>58.26</v>
      </c>
      <c r="J44" s="42">
        <v>324.48</v>
      </c>
      <c r="K44" s="36">
        <v>19</v>
      </c>
    </row>
    <row r="45" spans="1:11" ht="12.75">
      <c r="A45" s="26">
        <v>32</v>
      </c>
      <c r="B45" s="49" t="s">
        <v>163</v>
      </c>
      <c r="C45" s="29" t="s">
        <v>85</v>
      </c>
      <c r="D45" s="29" t="s">
        <v>164</v>
      </c>
      <c r="E45" s="91">
        <v>141</v>
      </c>
      <c r="F45" s="51">
        <v>58.51</v>
      </c>
      <c r="G45" s="51">
        <v>74.67</v>
      </c>
      <c r="H45" s="51">
        <v>18.01</v>
      </c>
      <c r="I45" s="51">
        <v>32.22</v>
      </c>
      <c r="J45" s="42">
        <v>324.41</v>
      </c>
      <c r="K45" s="36">
        <v>41</v>
      </c>
    </row>
    <row r="46" spans="1:11" ht="12.75">
      <c r="A46" s="26">
        <v>33</v>
      </c>
      <c r="B46" s="49" t="s">
        <v>160</v>
      </c>
      <c r="C46" s="28" t="s">
        <v>85</v>
      </c>
      <c r="D46" s="29" t="s">
        <v>161</v>
      </c>
      <c r="E46" s="91">
        <v>129</v>
      </c>
      <c r="F46" s="51">
        <v>65.39</v>
      </c>
      <c r="G46" s="51">
        <v>48.82</v>
      </c>
      <c r="H46" s="51">
        <v>2.82</v>
      </c>
      <c r="I46" s="51">
        <v>67.12</v>
      </c>
      <c r="J46" s="42">
        <v>313.15</v>
      </c>
      <c r="K46" s="36">
        <v>39</v>
      </c>
    </row>
    <row r="47" spans="1:11" ht="12.75">
      <c r="A47" s="26">
        <v>34</v>
      </c>
      <c r="B47" s="49" t="s">
        <v>113</v>
      </c>
      <c r="C47" s="28" t="s">
        <v>101</v>
      </c>
      <c r="D47" s="29" t="s">
        <v>114</v>
      </c>
      <c r="E47" s="91">
        <v>135</v>
      </c>
      <c r="F47" s="51">
        <v>46.76</v>
      </c>
      <c r="G47" s="51">
        <v>51.54</v>
      </c>
      <c r="H47" s="51">
        <v>14.87</v>
      </c>
      <c r="I47" s="51">
        <v>64.68</v>
      </c>
      <c r="J47" s="42">
        <v>312.85</v>
      </c>
      <c r="K47" s="36">
        <v>15</v>
      </c>
    </row>
    <row r="48" spans="1:11" ht="12.75">
      <c r="A48" s="26">
        <v>35</v>
      </c>
      <c r="B48" s="49" t="s">
        <v>105</v>
      </c>
      <c r="C48" s="28" t="s">
        <v>82</v>
      </c>
      <c r="D48" s="29"/>
      <c r="E48" s="91">
        <v>113</v>
      </c>
      <c r="F48" s="51">
        <v>56.27</v>
      </c>
      <c r="G48" s="51">
        <v>56.54</v>
      </c>
      <c r="H48" s="51">
        <v>15.47</v>
      </c>
      <c r="I48" s="51">
        <v>60.06</v>
      </c>
      <c r="J48" s="42">
        <v>301.34</v>
      </c>
      <c r="K48" s="36">
        <v>11</v>
      </c>
    </row>
    <row r="49" spans="1:11" ht="12.75">
      <c r="A49" s="26">
        <v>36</v>
      </c>
      <c r="B49" s="49" t="s">
        <v>119</v>
      </c>
      <c r="C49" s="28" t="s">
        <v>120</v>
      </c>
      <c r="D49" s="29"/>
      <c r="E49" s="91">
        <v>131</v>
      </c>
      <c r="F49" s="51">
        <v>37.85</v>
      </c>
      <c r="G49" s="51">
        <v>48.88</v>
      </c>
      <c r="H49" s="51">
        <v>36.76</v>
      </c>
      <c r="I49" s="51">
        <v>45.08</v>
      </c>
      <c r="J49" s="42">
        <v>299.57</v>
      </c>
      <c r="K49" s="36">
        <v>18</v>
      </c>
    </row>
    <row r="50" spans="1:11" ht="12.75">
      <c r="A50" s="26">
        <v>37</v>
      </c>
      <c r="B50" s="49" t="s">
        <v>140</v>
      </c>
      <c r="C50" s="28" t="s">
        <v>85</v>
      </c>
      <c r="D50" s="29" t="s">
        <v>141</v>
      </c>
      <c r="E50" s="91">
        <v>132</v>
      </c>
      <c r="F50" s="51">
        <v>4.03</v>
      </c>
      <c r="G50" s="51">
        <v>84.03</v>
      </c>
      <c r="H50" s="51">
        <v>2.97</v>
      </c>
      <c r="I50" s="51">
        <v>67.67</v>
      </c>
      <c r="J50" s="42">
        <v>290.7</v>
      </c>
      <c r="K50" s="36">
        <v>28</v>
      </c>
    </row>
    <row r="51" spans="1:11" ht="12.75">
      <c r="A51" s="26">
        <v>38</v>
      </c>
      <c r="B51" s="49" t="s">
        <v>171</v>
      </c>
      <c r="C51" s="29" t="s">
        <v>172</v>
      </c>
      <c r="D51" s="29" t="s">
        <v>173</v>
      </c>
      <c r="E51" s="91">
        <v>133</v>
      </c>
      <c r="F51" s="51">
        <v>52.06</v>
      </c>
      <c r="G51" s="51">
        <v>26.99</v>
      </c>
      <c r="H51" s="51">
        <v>19.42</v>
      </c>
      <c r="I51" s="51">
        <v>54.72</v>
      </c>
      <c r="J51" s="42">
        <v>286.19</v>
      </c>
      <c r="K51" s="36">
        <v>45</v>
      </c>
    </row>
    <row r="52" spans="1:11" ht="12.75">
      <c r="A52" s="26">
        <v>39</v>
      </c>
      <c r="B52" s="49" t="s">
        <v>115</v>
      </c>
      <c r="C52" s="28" t="s">
        <v>82</v>
      </c>
      <c r="D52" s="29" t="s">
        <v>116</v>
      </c>
      <c r="E52" s="91">
        <v>144</v>
      </c>
      <c r="F52" s="51">
        <v>54.72</v>
      </c>
      <c r="G52" s="51">
        <v>12.11</v>
      </c>
      <c r="H52" s="51">
        <v>15.41</v>
      </c>
      <c r="I52" s="51">
        <v>44.97</v>
      </c>
      <c r="J52" s="42">
        <v>271.21</v>
      </c>
      <c r="K52" s="36">
        <v>16</v>
      </c>
    </row>
    <row r="53" spans="1:11" ht="12.75">
      <c r="A53" s="26">
        <v>40</v>
      </c>
      <c r="B53" s="49" t="s">
        <v>174</v>
      </c>
      <c r="C53" s="29" t="s">
        <v>143</v>
      </c>
      <c r="D53" s="29" t="s">
        <v>175</v>
      </c>
      <c r="E53" s="91">
        <v>138</v>
      </c>
      <c r="F53" s="51">
        <v>9.95</v>
      </c>
      <c r="G53" s="51">
        <v>30.08</v>
      </c>
      <c r="H53" s="51">
        <v>7.91</v>
      </c>
      <c r="I53" s="51">
        <v>72.87</v>
      </c>
      <c r="J53" s="42">
        <v>258.81</v>
      </c>
      <c r="K53" s="36">
        <v>46</v>
      </c>
    </row>
    <row r="54" spans="1:11" ht="12.75">
      <c r="A54" s="26">
        <v>41</v>
      </c>
      <c r="B54" s="49" t="s">
        <v>169</v>
      </c>
      <c r="C54" s="28" t="s">
        <v>85</v>
      </c>
      <c r="D54" s="29" t="s">
        <v>170</v>
      </c>
      <c r="E54" s="91">
        <v>126</v>
      </c>
      <c r="F54" s="51">
        <v>41.46</v>
      </c>
      <c r="G54" s="51">
        <v>37.1</v>
      </c>
      <c r="H54" s="51">
        <v>0</v>
      </c>
      <c r="I54" s="51">
        <v>53.95</v>
      </c>
      <c r="J54" s="42">
        <v>258.51</v>
      </c>
      <c r="K54" s="36">
        <v>44</v>
      </c>
    </row>
    <row r="55" spans="1:11" ht="12.75">
      <c r="A55" s="26">
        <v>42</v>
      </c>
      <c r="B55" s="49" t="s">
        <v>87</v>
      </c>
      <c r="C55" s="28" t="s">
        <v>82</v>
      </c>
      <c r="D55" s="29" t="s">
        <v>88</v>
      </c>
      <c r="E55" s="91">
        <v>102</v>
      </c>
      <c r="F55" s="51">
        <v>37.38</v>
      </c>
      <c r="G55" s="51">
        <v>58.72</v>
      </c>
      <c r="H55" s="51">
        <v>25.53</v>
      </c>
      <c r="I55" s="51">
        <v>23.95</v>
      </c>
      <c r="J55" s="42">
        <v>247.58</v>
      </c>
      <c r="K55" s="36">
        <v>3</v>
      </c>
    </row>
    <row r="56" spans="1:11" ht="12.75">
      <c r="A56" s="26">
        <v>43</v>
      </c>
      <c r="B56" s="49" t="s">
        <v>148</v>
      </c>
      <c r="C56" s="28" t="s">
        <v>147</v>
      </c>
      <c r="D56" s="29"/>
      <c r="E56" s="91">
        <v>96</v>
      </c>
      <c r="F56" s="51">
        <v>0</v>
      </c>
      <c r="G56" s="51">
        <v>42.64</v>
      </c>
      <c r="H56" s="51">
        <v>7.26</v>
      </c>
      <c r="I56" s="51">
        <v>55.78</v>
      </c>
      <c r="J56" s="42">
        <v>201.68</v>
      </c>
      <c r="K56" s="36">
        <v>32</v>
      </c>
    </row>
    <row r="57" spans="1:11" ht="12.75">
      <c r="A57" s="26">
        <v>44</v>
      </c>
      <c r="B57" s="49" t="s">
        <v>124</v>
      </c>
      <c r="C57" s="28" t="s">
        <v>109</v>
      </c>
      <c r="D57" s="29" t="s">
        <v>125</v>
      </c>
      <c r="E57" s="91">
        <v>103</v>
      </c>
      <c r="F57" s="51">
        <v>30.4</v>
      </c>
      <c r="G57" s="51">
        <v>54.38</v>
      </c>
      <c r="H57" s="51">
        <v>0</v>
      </c>
      <c r="I57" s="51">
        <v>0</v>
      </c>
      <c r="J57" s="42">
        <v>187.78</v>
      </c>
      <c r="K57" s="36">
        <v>21</v>
      </c>
    </row>
    <row r="58" spans="1:11" ht="12.75">
      <c r="A58" s="26">
        <v>45</v>
      </c>
      <c r="B58" s="49" t="s">
        <v>133</v>
      </c>
      <c r="C58" s="29" t="s">
        <v>85</v>
      </c>
      <c r="D58" s="29" t="s">
        <v>134</v>
      </c>
      <c r="E58" s="91">
        <v>127</v>
      </c>
      <c r="F58" s="51">
        <v>26.84</v>
      </c>
      <c r="G58" s="51">
        <v>24.66</v>
      </c>
      <c r="H58" s="51">
        <v>0</v>
      </c>
      <c r="I58" s="51">
        <v>0</v>
      </c>
      <c r="J58" s="42">
        <v>178.5</v>
      </c>
      <c r="K58" s="36">
        <v>25</v>
      </c>
    </row>
    <row r="59" spans="1:11" ht="12.75">
      <c r="A59" s="26">
        <v>46</v>
      </c>
      <c r="B59" s="49" t="s">
        <v>108</v>
      </c>
      <c r="C59" s="28" t="s">
        <v>109</v>
      </c>
      <c r="D59" s="29" t="s">
        <v>110</v>
      </c>
      <c r="E59" s="91">
        <v>107</v>
      </c>
      <c r="F59" s="51">
        <v>5.25</v>
      </c>
      <c r="G59" s="51">
        <v>3.73</v>
      </c>
      <c r="H59" s="51">
        <v>9.6</v>
      </c>
      <c r="I59" s="51">
        <v>50.89</v>
      </c>
      <c r="J59" s="42">
        <v>176.47</v>
      </c>
      <c r="K59" s="36">
        <v>13</v>
      </c>
    </row>
    <row r="60" spans="1:11" ht="12.75">
      <c r="A60" s="26">
        <v>47</v>
      </c>
      <c r="B60" s="49" t="s">
        <v>131</v>
      </c>
      <c r="C60" s="28" t="s">
        <v>82</v>
      </c>
      <c r="D60" s="29" t="s">
        <v>132</v>
      </c>
      <c r="E60" s="91">
        <v>98</v>
      </c>
      <c r="F60" s="51">
        <v>20.48</v>
      </c>
      <c r="G60" s="51">
        <v>18.1</v>
      </c>
      <c r="H60" s="51">
        <v>0</v>
      </c>
      <c r="I60" s="51">
        <v>0</v>
      </c>
      <c r="J60" s="42">
        <v>136.58</v>
      </c>
      <c r="K60" s="36">
        <v>24</v>
      </c>
    </row>
    <row r="62" spans="2:4" ht="12.75">
      <c r="B62" s="79" t="s">
        <v>55</v>
      </c>
      <c r="C62" s="79" t="s">
        <v>179</v>
      </c>
      <c r="D62" s="80" t="s">
        <v>185</v>
      </c>
    </row>
    <row r="63" spans="2:4" ht="12.75">
      <c r="B63" s="79" t="s">
        <v>56</v>
      </c>
      <c r="C63" s="79" t="s">
        <v>180</v>
      </c>
      <c r="D63" s="80" t="s">
        <v>186</v>
      </c>
    </row>
    <row r="64" spans="2:4" ht="12.75">
      <c r="B64" s="79" t="s">
        <v>63</v>
      </c>
      <c r="C64" s="79" t="s">
        <v>181</v>
      </c>
      <c r="D64" s="80" t="s">
        <v>187</v>
      </c>
    </row>
    <row r="65" spans="2:4" ht="12.75">
      <c r="B65" s="79" t="s">
        <v>62</v>
      </c>
      <c r="C65" s="79" t="s">
        <v>182</v>
      </c>
      <c r="D65" s="80"/>
    </row>
    <row r="66" spans="2:4" ht="12.75">
      <c r="B66" s="79" t="s">
        <v>57</v>
      </c>
      <c r="C66" s="79" t="s">
        <v>183</v>
      </c>
      <c r="D66" s="80" t="s">
        <v>189</v>
      </c>
    </row>
    <row r="67" spans="2:4" ht="12.75">
      <c r="B67" s="79" t="s">
        <v>64</v>
      </c>
      <c r="C67" s="79" t="s">
        <v>188</v>
      </c>
      <c r="D67" s="80"/>
    </row>
    <row r="68" spans="2:4" ht="12.75">
      <c r="B68" s="79" t="s">
        <v>65</v>
      </c>
      <c r="C68" s="79" t="s">
        <v>193</v>
      </c>
      <c r="D68" s="80"/>
    </row>
    <row r="69" spans="2:4" ht="12.75">
      <c r="B69" s="79" t="s">
        <v>66</v>
      </c>
      <c r="C69" s="79" t="s">
        <v>192</v>
      </c>
      <c r="D69" s="80"/>
    </row>
    <row r="70" spans="2:4" ht="12.75">
      <c r="B70" s="79" t="s">
        <v>58</v>
      </c>
      <c r="C70" s="79" t="s">
        <v>184</v>
      </c>
      <c r="D70" s="80" t="s">
        <v>198</v>
      </c>
    </row>
    <row r="71" spans="2:4" ht="12.75">
      <c r="B71" s="79" t="s">
        <v>59</v>
      </c>
      <c r="C71" s="79"/>
      <c r="D71" s="80"/>
    </row>
    <row r="72" spans="2:4" ht="12.75">
      <c r="B72" s="79" t="s">
        <v>67</v>
      </c>
      <c r="C72" s="79" t="s">
        <v>190</v>
      </c>
      <c r="D72" s="80" t="s">
        <v>197</v>
      </c>
    </row>
    <row r="73" spans="2:4" ht="12.75">
      <c r="B73" s="79" t="s">
        <v>68</v>
      </c>
      <c r="C73" s="79" t="s">
        <v>191</v>
      </c>
      <c r="D73" s="80" t="s">
        <v>196</v>
      </c>
    </row>
    <row r="74" spans="2:4" ht="12.75">
      <c r="B74" s="79" t="s">
        <v>69</v>
      </c>
      <c r="C74" s="79" t="s">
        <v>194</v>
      </c>
      <c r="D74" s="80" t="s">
        <v>99</v>
      </c>
    </row>
    <row r="75" spans="2:4" ht="12.75">
      <c r="B75" s="79" t="s">
        <v>70</v>
      </c>
      <c r="C75" s="79" t="s">
        <v>195</v>
      </c>
      <c r="D75" s="80"/>
    </row>
    <row r="76" spans="2:4" ht="12.75">
      <c r="B76" s="79" t="s">
        <v>60</v>
      </c>
      <c r="C76" s="79"/>
      <c r="D76" s="80"/>
    </row>
    <row r="77" spans="2:4" ht="12.75">
      <c r="B77" s="79" t="s">
        <v>61</v>
      </c>
      <c r="C77" s="79"/>
      <c r="D77" s="80"/>
    </row>
    <row r="78" spans="2:4" ht="12.75">
      <c r="B78" s="79" t="s">
        <v>71</v>
      </c>
      <c r="C78" s="79"/>
      <c r="D78" s="80"/>
    </row>
  </sheetData>
  <sheetProtection/>
  <mergeCells count="22">
    <mergeCell ref="C6:K6"/>
    <mergeCell ref="C7:K7"/>
    <mergeCell ref="C8:K8"/>
    <mergeCell ref="C9:K9"/>
    <mergeCell ref="C10:K10"/>
    <mergeCell ref="A12:A13"/>
    <mergeCell ref="C12:C13"/>
    <mergeCell ref="E12:I12"/>
    <mergeCell ref="J12:J13"/>
    <mergeCell ref="C4:E4"/>
    <mergeCell ref="F4:H4"/>
    <mergeCell ref="I4:K4"/>
    <mergeCell ref="C5:E5"/>
    <mergeCell ref="F5:H5"/>
    <mergeCell ref="I5:K5"/>
    <mergeCell ref="A1:K1"/>
    <mergeCell ref="A2:B2"/>
    <mergeCell ref="C2:E2"/>
    <mergeCell ref="F2:J2"/>
    <mergeCell ref="A3:B3"/>
    <mergeCell ref="C3:E3"/>
    <mergeCell ref="F3:J3"/>
  </mergeCells>
  <printOptions/>
  <pageMargins left="0.37" right="0.19" top="0.17" bottom="0.19" header="0.15748031496062992" footer="0.15748031496062992"/>
  <pageSetup fitToHeight="1" fitToWidth="1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OÚV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 Florián</dc:creator>
  <cp:keywords/>
  <dc:description/>
  <cp:lastModifiedBy>obývák</cp:lastModifiedBy>
  <cp:lastPrinted>2024-04-06T10:38:14Z</cp:lastPrinted>
  <dcterms:created xsi:type="dcterms:W3CDTF">2003-04-01T12:06:07Z</dcterms:created>
  <dcterms:modified xsi:type="dcterms:W3CDTF">2024-04-06T14:00:53Z</dcterms:modified>
  <cp:category/>
  <cp:version/>
  <cp:contentType/>
  <cp:contentStatus/>
</cp:coreProperties>
</file>